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ssprayberry\Desktop\"/>
    </mc:Choice>
  </mc:AlternateContent>
  <xr:revisionPtr revIDLastSave="0" documentId="8_{928DA614-4949-4755-91C2-6446C1E90F14}" xr6:coauthVersionLast="44" xr6:coauthVersionMax="44" xr10:uidLastSave="{00000000-0000-0000-0000-000000000000}"/>
  <workbookProtection workbookAlgorithmName="SHA-512" workbookHashValue="v8XwIol6RxShRMhufspii6T17LzSh8D2Gri4HNDXFWG+C1YR/IVMVONo01Zxp0f4kcyraQkyuEOssRbIDXAz8A==" workbookSaltValue="vfE9d+xIqsPpjrgJlMSxow==" workbookSpinCount="100000" lockStructure="1"/>
  <bookViews>
    <workbookView xWindow="780" yWindow="780" windowWidth="21600" windowHeight="11385" tabRatio="693" xr2:uid="{47490102-55BA-4A10-98C7-809A16780C34}"/>
  </bookViews>
  <sheets>
    <sheet name="Instructions" sheetId="2" r:id="rId1"/>
    <sheet name="PPP Forgiveness Calculator" sheetId="3" r:id="rId2"/>
    <sheet name="Schedule A" sheetId="17" r:id="rId3"/>
    <sheet name="Schedule A Worksheet" sheetId="16" r:id="rId4"/>
    <sheet name="Non-Payroll Costs Tracker" sheetId="11" r:id="rId5"/>
    <sheet name="Payroll Accumulator" sheetId="18" r:id="rId6"/>
    <sheet name="FTE Input" sheetId="20" r:id="rId7"/>
  </sheets>
  <definedNames>
    <definedName name="_xlnm.Print_Area" localSheetId="0">Instructions!$A$1:$S$45</definedName>
    <definedName name="_xlnm.Print_Area" localSheetId="4">'Non-Payroll Costs Tracker'!$A$1:$O$60</definedName>
    <definedName name="_xlnm.Print_Area" localSheetId="5">'Payroll Accumulator'!$A$1:$P$120</definedName>
    <definedName name="_xlnm.Print_Area" localSheetId="1">'PPP Forgiveness Calculator'!$A$1:$H$71</definedName>
    <definedName name="_xlnm.Print_Area" localSheetId="2">'Schedule A'!$A$1:$O$72</definedName>
    <definedName name="_xlnm.Print_Area" localSheetId="3">'Schedule A Worksheet'!$A$13:$M$45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7" i="17" l="1"/>
  <c r="L43" i="16"/>
  <c r="L39" i="16"/>
  <c r="L37" i="16"/>
  <c r="D31" i="16"/>
  <c r="D20" i="16"/>
  <c r="N40" i="20"/>
  <c r="J55" i="17" s="1"/>
  <c r="N36" i="20"/>
  <c r="S44" i="18" l="1"/>
  <c r="U44" i="18"/>
  <c r="S45" i="18"/>
  <c r="U45" i="18"/>
  <c r="S46" i="18"/>
  <c r="U46" i="18"/>
  <c r="S47" i="18"/>
  <c r="U47" i="18"/>
  <c r="S48" i="18"/>
  <c r="U48" i="18"/>
  <c r="S49" i="18"/>
  <c r="U49" i="18"/>
  <c r="S50" i="18"/>
  <c r="U50" i="18"/>
  <c r="S51" i="18"/>
  <c r="U51" i="18"/>
  <c r="S52" i="18"/>
  <c r="U52" i="18"/>
  <c r="S53" i="18"/>
  <c r="U53" i="18"/>
  <c r="S54" i="18"/>
  <c r="U54" i="18"/>
  <c r="S55" i="18"/>
  <c r="U55" i="18"/>
  <c r="S56" i="18"/>
  <c r="U56" i="18"/>
  <c r="S57" i="18"/>
  <c r="U57" i="18"/>
  <c r="C24" i="3"/>
  <c r="C22" i="3"/>
  <c r="A24" i="3"/>
  <c r="A22" i="3"/>
  <c r="B28" i="18"/>
  <c r="C51" i="3"/>
  <c r="F86" i="18" l="1"/>
  <c r="F88" i="18"/>
  <c r="F89" i="18"/>
  <c r="J38" i="18"/>
  <c r="M38" i="18" s="1"/>
  <c r="F87" i="18"/>
  <c r="F85" i="18"/>
  <c r="D85" i="18"/>
  <c r="D67" i="18"/>
  <c r="D89" i="18"/>
  <c r="D70" i="18"/>
  <c r="D88" i="18"/>
  <c r="D73" i="18"/>
  <c r="D69" i="18"/>
  <c r="D71" i="18"/>
  <c r="D74" i="18"/>
  <c r="D87" i="18"/>
  <c r="D72" i="18"/>
  <c r="D68" i="18"/>
  <c r="D86" i="18"/>
  <c r="G86" i="18" s="1"/>
  <c r="E57" i="18"/>
  <c r="H57" i="18" s="1"/>
  <c r="V57" i="18" s="1"/>
  <c r="W57" i="18" s="1"/>
  <c r="M57" i="18"/>
  <c r="J39" i="18"/>
  <c r="M39" i="18" s="1"/>
  <c r="G88" i="18" l="1"/>
  <c r="G85" i="18"/>
  <c r="G89" i="18"/>
  <c r="G87" i="18"/>
  <c r="O57" i="18"/>
  <c r="Y57" i="18" s="1"/>
  <c r="N57" i="18"/>
  <c r="X57" i="18" l="1"/>
  <c r="P57" i="18"/>
  <c r="J40" i="18" l="1"/>
  <c r="J41" i="18"/>
  <c r="J42" i="18"/>
  <c r="J43" i="18"/>
  <c r="J44" i="18"/>
  <c r="J45" i="18"/>
  <c r="J46" i="18"/>
  <c r="J47" i="18"/>
  <c r="J48" i="18"/>
  <c r="J49" i="18"/>
  <c r="J50" i="18"/>
  <c r="J51" i="18"/>
  <c r="J52" i="18"/>
  <c r="J53" i="18"/>
  <c r="J54" i="18"/>
  <c r="J55" i="18"/>
  <c r="J56" i="18"/>
  <c r="H48" i="11" l="1"/>
  <c r="I48" i="11"/>
  <c r="J48" i="11"/>
  <c r="K48" i="11"/>
  <c r="L48" i="11"/>
  <c r="M48" i="11"/>
  <c r="G48" i="11"/>
  <c r="F48" i="11"/>
  <c r="E48" i="11"/>
  <c r="N31" i="11"/>
  <c r="N32" i="11"/>
  <c r="N33" i="11"/>
  <c r="N34" i="11"/>
  <c r="N35" i="11"/>
  <c r="N36" i="11"/>
  <c r="N37" i="11"/>
  <c r="N38" i="11"/>
  <c r="N39" i="11"/>
  <c r="N40" i="11"/>
  <c r="N41" i="11"/>
  <c r="N42" i="11"/>
  <c r="N43" i="11"/>
  <c r="N44" i="11"/>
  <c r="N45" i="11"/>
  <c r="N46" i="11"/>
  <c r="C76" i="18" l="1"/>
  <c r="E91" i="18"/>
  <c r="C91" i="18"/>
  <c r="I59" i="18"/>
  <c r="B23" i="11" l="1"/>
  <c r="C23" i="11" s="1"/>
  <c r="B24" i="11" s="1"/>
  <c r="M56" i="18" l="1"/>
  <c r="E44" i="18" l="1"/>
  <c r="H44" i="18" s="1"/>
  <c r="V44" i="18" s="1"/>
  <c r="E56" i="18"/>
  <c r="H56" i="18" s="1"/>
  <c r="V56" i="18" s="1"/>
  <c r="W56" i="18" s="1"/>
  <c r="E55" i="18"/>
  <c r="H55" i="18" s="1"/>
  <c r="V55" i="18" s="1"/>
  <c r="N56" i="18" l="1"/>
  <c r="U39" i="18"/>
  <c r="U40" i="18"/>
  <c r="U41" i="18"/>
  <c r="U42" i="18"/>
  <c r="U43" i="18"/>
  <c r="U38" i="18"/>
  <c r="S39" i="18"/>
  <c r="S40" i="18"/>
  <c r="S41" i="18"/>
  <c r="S42" i="18"/>
  <c r="S43" i="18"/>
  <c r="S38" i="18"/>
  <c r="O56" i="18" l="1"/>
  <c r="Y56" i="18" s="1"/>
  <c r="X56" i="18" l="1"/>
  <c r="P56" i="18"/>
  <c r="E39" i="18"/>
  <c r="E40" i="18"/>
  <c r="E41" i="18"/>
  <c r="E42" i="18"/>
  <c r="E43" i="18"/>
  <c r="E45" i="18"/>
  <c r="E46" i="18"/>
  <c r="E47" i="18"/>
  <c r="E48" i="18"/>
  <c r="E49" i="18"/>
  <c r="E50" i="18"/>
  <c r="E51" i="18"/>
  <c r="E52" i="18"/>
  <c r="E53" i="18"/>
  <c r="E54" i="18"/>
  <c r="E38" i="18"/>
  <c r="H38" i="18" s="1"/>
  <c r="V38" i="18" s="1"/>
  <c r="W38" i="18" s="1"/>
  <c r="H47" i="18" l="1"/>
  <c r="V47" i="18" s="1"/>
  <c r="H39" i="18"/>
  <c r="V39" i="18" s="1"/>
  <c r="W39" i="18" s="1"/>
  <c r="H54" i="18"/>
  <c r="V54" i="18" s="1"/>
  <c r="H42" i="18"/>
  <c r="V42" i="18" s="1"/>
  <c r="H52" i="18"/>
  <c r="V52" i="18" s="1"/>
  <c r="H48" i="18"/>
  <c r="V48" i="18" s="1"/>
  <c r="H40" i="18"/>
  <c r="V40" i="18" s="1"/>
  <c r="H51" i="18"/>
  <c r="V51" i="18" s="1"/>
  <c r="H43" i="18"/>
  <c r="V43" i="18" s="1"/>
  <c r="H50" i="18"/>
  <c r="V50" i="18" s="1"/>
  <c r="H46" i="18"/>
  <c r="V46" i="18" s="1"/>
  <c r="H53" i="18"/>
  <c r="V53" i="18" s="1"/>
  <c r="H49" i="18"/>
  <c r="V49" i="18" s="1"/>
  <c r="H45" i="18"/>
  <c r="V45" i="18" s="1"/>
  <c r="H41" i="18"/>
  <c r="V41" i="18" s="1"/>
  <c r="D32" i="16" l="1"/>
  <c r="D22" i="16"/>
  <c r="N24" i="11"/>
  <c r="N25" i="11"/>
  <c r="N26" i="11"/>
  <c r="N27" i="11"/>
  <c r="N28" i="11"/>
  <c r="N29" i="11"/>
  <c r="N30" i="11"/>
  <c r="N23" i="11"/>
  <c r="N48" i="11" l="1"/>
  <c r="L45" i="16"/>
  <c r="L41" i="16"/>
  <c r="J27" i="17" l="1"/>
  <c r="M55" i="18"/>
  <c r="M54" i="18"/>
  <c r="M53" i="18"/>
  <c r="M52" i="18"/>
  <c r="M51" i="18"/>
  <c r="W51" i="18" s="1"/>
  <c r="M50" i="18"/>
  <c r="W50" i="18" s="1"/>
  <c r="M49" i="18"/>
  <c r="W49" i="18" s="1"/>
  <c r="M48" i="18"/>
  <c r="W48" i="18" s="1"/>
  <c r="M47" i="18"/>
  <c r="W47" i="18" s="1"/>
  <c r="M46" i="18"/>
  <c r="W46" i="18" s="1"/>
  <c r="M45" i="18"/>
  <c r="W45" i="18" s="1"/>
  <c r="M44" i="18"/>
  <c r="W44" i="18" s="1"/>
  <c r="M43" i="18"/>
  <c r="M42" i="18"/>
  <c r="M41" i="18"/>
  <c r="W41" i="18" s="1"/>
  <c r="M40" i="18"/>
  <c r="B26" i="18"/>
  <c r="D32" i="18" s="1"/>
  <c r="N54" i="18" l="1"/>
  <c r="W54" i="18"/>
  <c r="N55" i="18"/>
  <c r="W55" i="18"/>
  <c r="N53" i="18"/>
  <c r="W53" i="18"/>
  <c r="N52" i="18"/>
  <c r="W52" i="18"/>
  <c r="B32" i="18"/>
  <c r="D76" i="18"/>
  <c r="C30" i="16" s="1"/>
  <c r="D91" i="18"/>
  <c r="N38" i="18"/>
  <c r="J59" i="18"/>
  <c r="C19" i="16" s="1"/>
  <c r="G91" i="18"/>
  <c r="J40" i="17" s="1"/>
  <c r="N39" i="18"/>
  <c r="N43" i="18"/>
  <c r="W43" i="18"/>
  <c r="N47" i="18"/>
  <c r="N51" i="18"/>
  <c r="N40" i="18"/>
  <c r="W40" i="18"/>
  <c r="N44" i="18"/>
  <c r="N48" i="18"/>
  <c r="N41" i="18"/>
  <c r="N45" i="18"/>
  <c r="N49" i="18"/>
  <c r="N42" i="18"/>
  <c r="W42" i="18"/>
  <c r="N46" i="18"/>
  <c r="N50" i="18"/>
  <c r="O48" i="18"/>
  <c r="Y48" i="18" s="1"/>
  <c r="O43" i="18"/>
  <c r="Y43" i="18" s="1"/>
  <c r="O55" i="18"/>
  <c r="Y55" i="18" s="1"/>
  <c r="O41" i="18"/>
  <c r="Y41" i="18" s="1"/>
  <c r="O45" i="18"/>
  <c r="Y45" i="18" s="1"/>
  <c r="O46" i="18"/>
  <c r="Y46" i="18" s="1"/>
  <c r="O54" i="18"/>
  <c r="Y54" i="18" s="1"/>
  <c r="C34" i="3"/>
  <c r="X48" i="18" l="1"/>
  <c r="X43" i="18"/>
  <c r="X45" i="18"/>
  <c r="X41" i="18"/>
  <c r="X46" i="18"/>
  <c r="X54" i="18"/>
  <c r="X55" i="18"/>
  <c r="O38" i="18"/>
  <c r="Y38" i="18" s="1"/>
  <c r="P41" i="18"/>
  <c r="O40" i="18"/>
  <c r="Y40" i="18" s="1"/>
  <c r="P46" i="18"/>
  <c r="P45" i="18"/>
  <c r="P48" i="18"/>
  <c r="P43" i="18"/>
  <c r="P54" i="18"/>
  <c r="P55" i="18"/>
  <c r="O51" i="18"/>
  <c r="Y51" i="18" s="1"/>
  <c r="O44" i="18"/>
  <c r="Y44" i="18" s="1"/>
  <c r="O39" i="18"/>
  <c r="Y39" i="18" s="1"/>
  <c r="O47" i="18"/>
  <c r="Y47" i="18" s="1"/>
  <c r="O52" i="18"/>
  <c r="Y52" i="18" s="1"/>
  <c r="O49" i="18"/>
  <c r="Y49" i="18" s="1"/>
  <c r="O42" i="18"/>
  <c r="Y42" i="18" s="1"/>
  <c r="O53" i="18"/>
  <c r="Y53" i="18" s="1"/>
  <c r="O50" i="18"/>
  <c r="Y50" i="18" s="1"/>
  <c r="C22" i="16"/>
  <c r="J15" i="17" s="1"/>
  <c r="C32" i="16"/>
  <c r="J25" i="17" s="1"/>
  <c r="C35" i="3"/>
  <c r="X49" i="18" l="1"/>
  <c r="X52" i="18"/>
  <c r="X44" i="18"/>
  <c r="X40" i="18"/>
  <c r="X50" i="18"/>
  <c r="X51" i="18"/>
  <c r="X53" i="18"/>
  <c r="X47" i="18"/>
  <c r="X42" i="18"/>
  <c r="X39" i="18"/>
  <c r="X38" i="18"/>
  <c r="P38" i="18"/>
  <c r="P40" i="18"/>
  <c r="C24" i="11"/>
  <c r="B25" i="11" s="1"/>
  <c r="C25" i="11" s="1"/>
  <c r="B26" i="11" s="1"/>
  <c r="C26" i="11" s="1"/>
  <c r="J45" i="17"/>
  <c r="P50" i="18"/>
  <c r="P51" i="18"/>
  <c r="P42" i="18"/>
  <c r="P52" i="18"/>
  <c r="P44" i="18"/>
  <c r="P53" i="18"/>
  <c r="P49" i="18"/>
  <c r="P47" i="18"/>
  <c r="P39" i="18"/>
  <c r="J17" i="17"/>
  <c r="J59" i="17" s="1"/>
  <c r="J61" i="17" s="1"/>
  <c r="Y59" i="18" l="1"/>
  <c r="X59" i="18"/>
  <c r="C32" i="3"/>
  <c r="C54" i="3" s="1"/>
  <c r="Y61" i="18" l="1"/>
  <c r="E19" i="16" s="1"/>
  <c r="E22" i="16" s="1"/>
  <c r="J19" i="17" s="1"/>
  <c r="C42" i="3" s="1"/>
  <c r="C46" i="3"/>
  <c r="C33" i="3" l="1"/>
  <c r="B27" i="11"/>
  <c r="C27" i="11" s="1"/>
  <c r="B28" i="11" l="1"/>
  <c r="C28" i="11" s="1"/>
  <c r="B29" i="11" l="1"/>
  <c r="C29" i="11" s="1"/>
  <c r="C37" i="3" l="1"/>
  <c r="C44" i="3" s="1"/>
  <c r="B30" i="11" l="1"/>
  <c r="C30" i="11" s="1"/>
  <c r="B31" i="11" s="1"/>
  <c r="C31" i="11" s="1"/>
  <c r="B32" i="11" s="1"/>
  <c r="C32" i="11" s="1"/>
  <c r="B33" i="11" s="1"/>
  <c r="C33" i="11" s="1"/>
  <c r="B34" i="11" s="1"/>
  <c r="C34" i="11" s="1"/>
  <c r="B35" i="11" s="1"/>
  <c r="C35" i="11" s="1"/>
  <c r="B36" i="11" s="1"/>
  <c r="C36" i="11" s="1"/>
  <c r="B37" i="11" s="1"/>
  <c r="C37" i="11" s="1"/>
  <c r="B38" i="11" s="1"/>
  <c r="C38" i="11" s="1"/>
  <c r="B39" i="11" s="1"/>
  <c r="C39" i="11" s="1"/>
  <c r="B40" i="11" s="1"/>
  <c r="C40" i="11" s="1"/>
  <c r="B41" i="11" s="1"/>
  <c r="C41" i="11" s="1"/>
  <c r="B42" i="11" s="1"/>
  <c r="C42" i="11" s="1"/>
  <c r="B43" i="11" s="1"/>
  <c r="C43" i="11" s="1"/>
  <c r="B44" i="11" s="1"/>
  <c r="C44" i="11" s="1"/>
  <c r="B45" i="11" s="1"/>
  <c r="C45" i="11" s="1"/>
  <c r="B46" i="11" s="1"/>
  <c r="C46" i="11" s="1"/>
  <c r="C49" i="3"/>
  <c r="C56" i="3" s="1"/>
  <c r="D60" i="3" s="1"/>
  <c r="D62" i="3" s="1"/>
</calcChain>
</file>

<file path=xl/sharedStrings.xml><?xml version="1.0" encoding="utf-8"?>
<sst xmlns="http://schemas.openxmlformats.org/spreadsheetml/2006/main" count="395" uniqueCount="289">
  <si>
    <t>How to use this calculator:</t>
  </si>
  <si>
    <t>Paycheck Protection Program (PPP) under the CARES Act</t>
  </si>
  <si>
    <t>Total</t>
  </si>
  <si>
    <t>Week Start</t>
  </si>
  <si>
    <t>Week End</t>
  </si>
  <si>
    <t xml:space="preserve">Loan Forgiveness Calculator </t>
  </si>
  <si>
    <t>Covered Period</t>
  </si>
  <si>
    <t>Follow these steps:</t>
  </si>
  <si>
    <t>Enter data into the applicable section below</t>
  </si>
  <si>
    <t>NOTES:</t>
  </si>
  <si>
    <t>Other</t>
  </si>
  <si>
    <t>Gas</t>
  </si>
  <si>
    <t>Water</t>
  </si>
  <si>
    <t>Phone</t>
  </si>
  <si>
    <t>Internet</t>
  </si>
  <si>
    <t>Week #</t>
  </si>
  <si>
    <t>2020 Q1</t>
  </si>
  <si>
    <t>Employee</t>
  </si>
  <si>
    <t>Purpose:</t>
  </si>
  <si>
    <t>Most Recent Full Quarter</t>
  </si>
  <si>
    <t>to</t>
  </si>
  <si>
    <t>Report Periods to Run</t>
  </si>
  <si>
    <t>Additional instructions are included on each tab.</t>
  </si>
  <si>
    <t>Complete the "Payroll Accumulator" tab</t>
  </si>
  <si>
    <t>Subject to documentation and other authoritative guidance</t>
  </si>
  <si>
    <t>These two sets of data will be compared to assess the amount of any decrease in compensation per employee.</t>
  </si>
  <si>
    <t>Remaining loan balance after forgiveness</t>
  </si>
  <si>
    <t>Net amount of eligible loan forgiveness</t>
  </si>
  <si>
    <t>aicpa.org/sba.</t>
  </si>
  <si>
    <t>See links to guidance at:</t>
  </si>
  <si>
    <t>Run payroll reports by employee for the most recent full quarter</t>
  </si>
  <si>
    <t>PPP Loan Disbursement Date</t>
  </si>
  <si>
    <t>Business Utility Payments</t>
  </si>
  <si>
    <t>Notes on eligible non-payroll expenses:</t>
  </si>
  <si>
    <t>Do not include payments for which you are not asking for forgiveness.</t>
  </si>
  <si>
    <t>Enter key data into the "PPP Forgiveness Calculator" tab</t>
  </si>
  <si>
    <t>Business rent or lease payments for real or personal property</t>
  </si>
  <si>
    <t>Count payroll costs that were both paid and incurred only once.</t>
  </si>
  <si>
    <t>Refer to the Forgiveness Application from the SBA for additional business information to have available when completing your forgiveness application.  This will include your SBA PPP Loan number, Lender PPP loan number, and other details applicable to your specific loan.</t>
  </si>
  <si>
    <t>Business rent or lease payments</t>
  </si>
  <si>
    <t>Business mortgage interest payments</t>
  </si>
  <si>
    <t xml:space="preserve">Payroll costs </t>
  </si>
  <si>
    <t>Line 1</t>
  </si>
  <si>
    <t>Line 2</t>
  </si>
  <si>
    <t>Line 3</t>
  </si>
  <si>
    <t>Business utility payments</t>
  </si>
  <si>
    <t>Line 4</t>
  </si>
  <si>
    <t>Total eligible costs</t>
  </si>
  <si>
    <t>Line 5</t>
  </si>
  <si>
    <t xml:space="preserve">Subtotal </t>
  </si>
  <si>
    <t>Line 6</t>
  </si>
  <si>
    <t>FTE reduction quotient</t>
  </si>
  <si>
    <t>Line 7</t>
  </si>
  <si>
    <t xml:space="preserve">Modified total </t>
  </si>
  <si>
    <t>Line 8</t>
  </si>
  <si>
    <t>Line 9</t>
  </si>
  <si>
    <t>Line 10</t>
  </si>
  <si>
    <t>Line 11</t>
  </si>
  <si>
    <t>Note: these numbers will populate as additional data is entered throughout the worksheet.</t>
  </si>
  <si>
    <t>See note 3 below</t>
  </si>
  <si>
    <t>The SBA forgiveness application is online.</t>
  </si>
  <si>
    <t>Total salary/hourly wage reductions</t>
  </si>
  <si>
    <t>Business mortgage interest on real or personal property 
(Do not include any prepayments)</t>
  </si>
  <si>
    <t>Transportation</t>
  </si>
  <si>
    <t>Total Business Utility Payments</t>
  </si>
  <si>
    <t>Table 1</t>
  </si>
  <si>
    <t>Employee's name</t>
  </si>
  <si>
    <t>Employee identifier</t>
  </si>
  <si>
    <t>Cash compensation</t>
  </si>
  <si>
    <t>Average FTE</t>
  </si>
  <si>
    <t>Salary/Hourly Wage Reduction</t>
  </si>
  <si>
    <t>Table 2</t>
  </si>
  <si>
    <t>From Non-Payroll Costs Tracking tab</t>
  </si>
  <si>
    <t>PPP Schedule A Worksheet, Table 1 Totals</t>
  </si>
  <si>
    <t>PPP Schedule A Worksheet, Table 2 Totals</t>
  </si>
  <si>
    <t>Non-Cash Compensation Payroll Costs During the Covered Period or the Alternative Payroll Covered Period</t>
  </si>
  <si>
    <t>Compensation to Owners</t>
  </si>
  <si>
    <t>This amount may not be included in PPP Schedule A Worksheet, Table 1 or 2. If there is more than one individual included, attach a separate table that lists the names of and payments to each.</t>
  </si>
  <si>
    <t>Total Payroll Costs</t>
  </si>
  <si>
    <t>Full-Time Equivalency (FTE) Reduction Calculation</t>
  </si>
  <si>
    <t>Line 9. Total amount paid to owner-employees/self-employed individual/general partners:</t>
  </si>
  <si>
    <t>Line 10. Payroll Costs (add lines 1, 4, 6, 7, 8, and 9):</t>
  </si>
  <si>
    <t>Covered Period or Alternative Covered Period</t>
  </si>
  <si>
    <t>Gross Wages Paid (See note 1 below)</t>
  </si>
  <si>
    <t>Information for Table 2 of PPP Schedule A worksheet</t>
  </si>
  <si>
    <t>Compensation paid to owners</t>
  </si>
  <si>
    <t xml:space="preserve">Information for Table 1 of PPP Schedule A worksheet </t>
  </si>
  <si>
    <t>Gross Wages Paid (See Note 1 below)</t>
  </si>
  <si>
    <t>Average Annual Salary or Hourly wage for Feb. 15 thru April 26, 2020 (Step 2b)</t>
  </si>
  <si>
    <t>Average Annual Salary or Hourly Wage (Step 1a)</t>
  </si>
  <si>
    <t>Calculate 75% of Salary/ Hourly Wage for prior quarter (Step 3a)</t>
  </si>
  <si>
    <t>Covered/ Alternative Salary/ Wage  % compared to Prior Quarter (Step 1 C = 1a/1b)</t>
  </si>
  <si>
    <t>Schedule A Worksheet - Box 1</t>
  </si>
  <si>
    <t>Schedule A Worksheet - Box 4</t>
  </si>
  <si>
    <t>Total amount paid to owner-employees/self-employed individual/general partners</t>
  </si>
  <si>
    <t xml:space="preserve">This amount may not be included in the schedules above. </t>
  </si>
  <si>
    <t>Schedule A Line 9</t>
  </si>
  <si>
    <t>Total from Payroll Accumulator</t>
  </si>
  <si>
    <t>Wages up to annualized $100k limit (A)</t>
  </si>
  <si>
    <t>Will carry over from Payroll Accumulator</t>
  </si>
  <si>
    <t>Will carry over from Schedule A worksheet</t>
  </si>
  <si>
    <t>From Schedule A tab</t>
  </si>
  <si>
    <t xml:space="preserve">Blue cells indicate user input cells. </t>
  </si>
  <si>
    <t>The SBA forgiveness application is online here.</t>
  </si>
  <si>
    <t xml:space="preserve">Green cells are ultimately carried over to the "PPP Forgiveness Calculator" tab, where the final estimated loan forgiveness will be calculated. </t>
  </si>
  <si>
    <t>Complete the "Non-Payroll Costs Tracker" tab</t>
  </si>
  <si>
    <t>Complete the "FTE Input" tab</t>
  </si>
  <si>
    <t>Total From FTE Input</t>
  </si>
  <si>
    <t>See Payroll Accumulator tab for detailed information</t>
  </si>
  <si>
    <t>Will carry over from FTE Input</t>
  </si>
  <si>
    <t>Will carry to PPP Forgiveness Calculator</t>
  </si>
  <si>
    <t xml:space="preserve">Do not include owner-employees, self-employed individuals, or partners </t>
  </si>
  <si>
    <t>Do not include owner-employees, self-employed individuals or partners</t>
  </si>
  <si>
    <t>PPP Loan Amount</t>
  </si>
  <si>
    <t>(1)</t>
  </si>
  <si>
    <t>Enter the following for employees who:
-Were employed at any point during the covered period or alternative covered period whose principal place of residence is in the US; and</t>
  </si>
  <si>
    <t>a. The average number of FTE employees on payroll employed by the Borrower between February 15, 2019 and June 30, 2019:</t>
  </si>
  <si>
    <t xml:space="preserve">c. The average number of FTE employees on payroll employed by the Borrower between February 15, 2019 and June 30, 2019; </t>
  </si>
  <si>
    <t>This section populates from the FTE input tab.</t>
  </si>
  <si>
    <t>Lesser of (A) or (B)</t>
  </si>
  <si>
    <t>Comparative Period: You are allowed to select the period you use. The comparison period with fewer FTEs will help maximize loan forgiveness.</t>
  </si>
  <si>
    <t>b. The average number of FTE employees on payroll employed by the Borrower between January 1, 2020 and February 29, 2020;</t>
  </si>
  <si>
    <t>Businesses not in operation in 2019, must select this period</t>
  </si>
  <si>
    <t>between January 1, 2020 and February 29, 2020; OR any consecutive twelve week 
period between May 1, 2019 and September 15, 2019.</t>
  </si>
  <si>
    <t xml:space="preserve">  EIDL Emergency Grant</t>
  </si>
  <si>
    <t>Electricity</t>
  </si>
  <si>
    <t>Exclude employees whose principal place of residence is not in the United States</t>
  </si>
  <si>
    <t>Annual Salary or Hourly wage as of Feb. 15 (Step 2a)</t>
  </si>
  <si>
    <t>Percentage of covered period wages less than 75% of prior quarter</t>
  </si>
  <si>
    <t>Is 2c greater than or equal to 2a?</t>
  </si>
  <si>
    <t>If hourly, average # hours worked per week Jan 1 - March 31, 2020 (Step 3c)</t>
  </si>
  <si>
    <t>Salary/Hourly Wage Reduction after  Safe Harbor</t>
  </si>
  <si>
    <t>Annual Salary/ Hourly Wage Reduction (Step 3b) (3a - 1a)</t>
  </si>
  <si>
    <t xml:space="preserve">There are various time frames for which FTE data is needed. This worksheet will accumulate data the borrower should calculate following the information presented in the application. Be sure to thoroughly document your calculations and retain that documentation for the application process. Use a consistent methodology through all time periods to calculate FTEs. See Note 2 below for details on how to calculate FTE. </t>
  </si>
  <si>
    <t>The average number of FTE employees on payroll employed by the Borrower during the covered period or alternative covered period:</t>
  </si>
  <si>
    <t>Enter as a positive number</t>
  </si>
  <si>
    <t>Helpful Hints</t>
  </si>
  <si>
    <t xml:space="preserve">Formulas in this spreadsheet are locked to maintain the integrity of the equations as they flow through the document. However, the ability to adjust rows and columns is not a locked feature. Depending on the sizing of a screen, certain rows or columns may appear cut off. Please re-size the applicable rows and columns as necessary to adjust to your computer's screen. </t>
  </si>
  <si>
    <t>*</t>
  </si>
  <si>
    <t xml:space="preserve">This field will populate based on the data you entered on the PPP Forgiveness Calculator. For payroll costs, there is an option of using an alternative payroll covered period. The selection is being made on the PPP Forgiveness Tab and then flows through to this page. </t>
  </si>
  <si>
    <t>Date of Selected Payroll Covered Period:</t>
  </si>
  <si>
    <t xml:space="preserve">Average Annual Salary or Hourly Wage (Step 1b)
</t>
  </si>
  <si>
    <t>Will show #DIV/0! until data is entered</t>
  </si>
  <si>
    <t>Will show #Div/0! until data entered</t>
  </si>
  <si>
    <t>Add: Accrued Interest on PPP Loan</t>
  </si>
  <si>
    <t>PPP Loan Forgiveness Calculation</t>
  </si>
  <si>
    <t>Schedule A Worksheet - Box 3 
(Sum of columns X &amp; Y)</t>
  </si>
  <si>
    <t>The added rows must be added right after the last row of blue input cells.  Rows cannot be added in the table other than at the end of the table.</t>
  </si>
  <si>
    <t>See note 2 below</t>
  </si>
  <si>
    <t>Paid Hourly (H); Salary (S); 
This must be done to drive correct calculations in the following columns (See Note 4 below)</t>
  </si>
  <si>
    <t>See Note 5 below for information</t>
  </si>
  <si>
    <r>
      <t xml:space="preserve">There are areas of the Act where additional clarification from the Treasury and SBA is needed. </t>
    </r>
    <r>
      <rPr>
        <b/>
        <i/>
        <sz val="16"/>
        <color theme="1"/>
        <rFont val="Arial"/>
        <family val="2"/>
      </rPr>
      <t>Your judgement and</t>
    </r>
    <r>
      <rPr>
        <i/>
        <sz val="16"/>
        <color theme="1"/>
        <rFont val="Arial"/>
        <family val="2"/>
      </rPr>
      <t xml:space="preserve"> </t>
    </r>
    <r>
      <rPr>
        <b/>
        <i/>
        <sz val="16"/>
        <color theme="1"/>
        <rFont val="Arial"/>
        <family val="2"/>
      </rPr>
      <t>interpretations of the Act may be necessary.</t>
    </r>
    <r>
      <rPr>
        <i/>
        <sz val="16"/>
        <color theme="1"/>
        <rFont val="Arial"/>
        <family val="2"/>
      </rPr>
      <t xml:space="preserve">   </t>
    </r>
  </si>
  <si>
    <r>
      <t xml:space="preserve">Disclaimer: </t>
    </r>
    <r>
      <rPr>
        <sz val="14"/>
        <color theme="1"/>
        <rFont val="Arial"/>
        <family val="2"/>
      </rPr>
      <t>The AICPA anticipates making updates to the contents of this resource to incorporate future changes related to the PPP loan forgiveness process, AICPA Professional Standards, and best practice recommendations, as necessary.  These resources do not establish standards and are not a substitute for the original authoritative guidance. This document has not been approved, disapproved or otherwise acted on by an AICPA senior committee. It is provided with the understanding that the staff and publisher are not engaged in rendering legal, accounting or other professional services. All such information is provided without warranty of any kind. Practitioners are encouraged to have any engagement letters and reports used for the rendering of professional services reviewed by their legal counsel for suitability to the particular engagements performed.</t>
    </r>
  </si>
  <si>
    <r>
      <t xml:space="preserve">There are areas of the Act where additional clarification from the Treasury and SBA is needed. </t>
    </r>
    <r>
      <rPr>
        <b/>
        <i/>
        <sz val="12"/>
        <color theme="1"/>
        <rFont val="Arial"/>
        <family val="2"/>
      </rPr>
      <t>Your judgement and interpretations of the Act may be necessary.</t>
    </r>
    <r>
      <rPr>
        <i/>
        <sz val="12"/>
        <color theme="1"/>
        <rFont val="Arial"/>
        <family val="2"/>
      </rPr>
      <t xml:space="preserve">   </t>
    </r>
  </si>
  <si>
    <t xml:space="preserve">Line 1 payroll costs divided by .60 </t>
  </si>
  <si>
    <t xml:space="preserve">Payroll cost 60% requirement </t>
  </si>
  <si>
    <r>
      <rPr>
        <b/>
        <sz val="11"/>
        <color theme="1"/>
        <rFont val="Arial"/>
        <family val="2"/>
      </rPr>
      <t xml:space="preserve">Line 1. </t>
    </r>
    <r>
      <rPr>
        <sz val="11"/>
        <color theme="1"/>
        <rFont val="Arial"/>
        <family val="2"/>
      </rPr>
      <t>Enter Cash Compensation (Box 1) from PPP Schedule A Worksheet, Table 1</t>
    </r>
  </si>
  <si>
    <r>
      <rPr>
        <b/>
        <sz val="11"/>
        <color theme="1"/>
        <rFont val="Arial"/>
        <family val="2"/>
      </rPr>
      <t>Line 2.</t>
    </r>
    <r>
      <rPr>
        <sz val="11"/>
        <color theme="1"/>
        <rFont val="Arial"/>
        <family val="2"/>
      </rPr>
      <t xml:space="preserve"> Enter Average FTE (Box 2) from PPP Schedule A Worksheet, Table 1</t>
    </r>
  </si>
  <si>
    <r>
      <rPr>
        <b/>
        <sz val="11"/>
        <color theme="1"/>
        <rFont val="Arial"/>
        <family val="2"/>
      </rPr>
      <t>Line 3.</t>
    </r>
    <r>
      <rPr>
        <sz val="11"/>
        <color theme="1"/>
        <rFont val="Arial"/>
        <family val="2"/>
      </rPr>
      <t xml:space="preserve"> Enter Salary/Hourly Wage Reduction (Box 3) from PPP Schedule A Worksheet, Table 1</t>
    </r>
  </si>
  <si>
    <r>
      <rPr>
        <b/>
        <sz val="11"/>
        <color theme="1"/>
        <rFont val="Arial"/>
        <family val="2"/>
      </rPr>
      <t>Line 4.</t>
    </r>
    <r>
      <rPr>
        <sz val="11"/>
        <color theme="1"/>
        <rFont val="Arial"/>
        <family val="2"/>
      </rPr>
      <t xml:space="preserve"> Enter Cash Compensation (Box 4) from PPP Schedule A Worksheet, Table 2</t>
    </r>
  </si>
  <si>
    <r>
      <rPr>
        <b/>
        <sz val="11"/>
        <color theme="1"/>
        <rFont val="Arial"/>
        <family val="2"/>
      </rPr>
      <t>Line 5.</t>
    </r>
    <r>
      <rPr>
        <sz val="11"/>
        <color theme="1"/>
        <rFont val="Arial"/>
        <family val="2"/>
      </rPr>
      <t xml:space="preserve"> Enter Average FTE (Box 5) from PPP Schedule A Worksheet, Table 2</t>
    </r>
  </si>
  <si>
    <r>
      <rPr>
        <b/>
        <sz val="11"/>
        <color theme="1"/>
        <rFont val="Arial"/>
        <family val="2"/>
      </rPr>
      <t>Line 11.</t>
    </r>
    <r>
      <rPr>
        <sz val="11"/>
        <color theme="1"/>
        <rFont val="Arial"/>
        <family val="2"/>
      </rPr>
      <t xml:space="preserve"> Average FTE during the Borrower’s chosen reference period</t>
    </r>
  </si>
  <si>
    <r>
      <rPr>
        <b/>
        <sz val="11"/>
        <color theme="1"/>
        <rFont val="Arial"/>
        <family val="2"/>
      </rPr>
      <t xml:space="preserve">Line 12. </t>
    </r>
    <r>
      <rPr>
        <sz val="11"/>
        <color theme="1"/>
        <rFont val="Arial"/>
        <family val="2"/>
      </rPr>
      <t>Total Average FTE (add lines 2 and 5)</t>
    </r>
  </si>
  <si>
    <r>
      <rPr>
        <b/>
        <sz val="11"/>
        <color theme="1"/>
        <rFont val="Arial"/>
        <family val="2"/>
      </rPr>
      <t xml:space="preserve">Step 2. </t>
    </r>
    <r>
      <rPr>
        <sz val="11"/>
        <color theme="1"/>
        <rFont val="Arial"/>
        <family val="2"/>
      </rPr>
      <t xml:space="preserve">Enter the borrower’s total FTE in the Borrower’s pay period inclusive of February 15, 2020. Follow the same method that was used in step 1. </t>
    </r>
  </si>
  <si>
    <r>
      <rPr>
        <b/>
        <sz val="11"/>
        <color theme="1"/>
        <rFont val="Arial"/>
        <family val="2"/>
      </rPr>
      <t xml:space="preserve">Step 5. </t>
    </r>
    <r>
      <rPr>
        <sz val="11"/>
        <color theme="1"/>
        <rFont val="Arial"/>
        <family val="2"/>
      </rPr>
      <t>If the entry for step 4 is greater than or equal to step 2, enter 1.0 on line 13 of PPP Schedule A; the FTE Reduction Safe Harbor has been satisfied. Otherwise, the FTE Reduction Safe Harbor does not apply and the Borrower must complete line 13 of PPP Schedule A by dividing line 12 by line 11 of that schedule.</t>
    </r>
  </si>
  <si>
    <r>
      <t xml:space="preserve">2) To calculate any reduction in wages for employees making less than $100,000 (in any annualized period in 2019). A reduction of more than 25% will result in decreased loan forgiveness.  </t>
    </r>
    <r>
      <rPr>
        <i/>
        <sz val="11"/>
        <color theme="1"/>
        <rFont val="Arial"/>
        <family val="2"/>
      </rPr>
      <t>Sec. 1106 (b) (3)</t>
    </r>
  </si>
  <si>
    <r>
      <t xml:space="preserve">Employee Identifier </t>
    </r>
    <r>
      <rPr>
        <b/>
        <sz val="9"/>
        <rFont val="Arial"/>
        <family val="2"/>
      </rPr>
      <t>(i.e. last 4 digits of social security number)</t>
    </r>
  </si>
  <si>
    <r>
      <rPr>
        <b/>
        <sz val="11"/>
        <color theme="1"/>
        <rFont val="Arial"/>
        <family val="2"/>
      </rPr>
      <t xml:space="preserve">Note 2: Average FTE </t>
    </r>
    <r>
      <rPr>
        <sz val="11"/>
        <color theme="1"/>
        <rFont val="Arial"/>
        <family val="2"/>
      </rPr>
      <t>- For each employee, enter the average number of hours paid per week, divide by 40, and round the total to the nearest tenth. The maximum for each employee is capped at 1.0. A simplified method that assigns a 1.0 for employees who work 40 hours or more per week and 0.5 for employees who work fewer hours may be used. The SBA guidance does not address how to calculate FTE if paid other than salary or hourly (i.e. piece work). AICPA recommends SBA use a wage based proxy of 40 hours/week * $7.25/hour to determine FTE for those employees.</t>
    </r>
  </si>
  <si>
    <r>
      <t xml:space="preserve">There are areas of the Act where additional clarification from the Treasury and SBA is needed. </t>
    </r>
    <r>
      <rPr>
        <b/>
        <i/>
        <sz val="16"/>
        <color theme="1"/>
        <rFont val="Arial"/>
        <family val="2"/>
      </rPr>
      <t>Your judgement and interpretations of the Act may be necessary.</t>
    </r>
    <r>
      <rPr>
        <i/>
        <sz val="16"/>
        <color theme="1"/>
        <rFont val="Arial"/>
        <family val="2"/>
      </rPr>
      <t xml:space="preserve">   </t>
    </r>
  </si>
  <si>
    <r>
      <t xml:space="preserve">1) To track eligible payroll costs for the covered period. </t>
    </r>
    <r>
      <rPr>
        <i/>
        <sz val="11"/>
        <color rgb="FF000000"/>
        <rFont val="Arial"/>
        <family val="2"/>
      </rPr>
      <t xml:space="preserve"> Sec. 1106 (b) (1)</t>
    </r>
  </si>
  <si>
    <r>
      <t xml:space="preserve">Run payroll reports by employee for the covered period or alternative covered period. </t>
    </r>
    <r>
      <rPr>
        <i/>
        <sz val="11"/>
        <color rgb="FF000000"/>
        <rFont val="Arial"/>
        <family val="2"/>
      </rPr>
      <t>See AICPA recommendation to SBA below.</t>
    </r>
  </si>
  <si>
    <t>If hourly, average # hours worked per week during the covered period</t>
  </si>
  <si>
    <t xml:space="preserve">Borrowers are generally eligible for forgiveness for the payroll costs paid and payroll costs incurred during the covered period. </t>
  </si>
  <si>
    <r>
      <t xml:space="preserve">The worksheet is </t>
    </r>
    <r>
      <rPr>
        <b/>
        <i/>
        <u/>
        <sz val="16"/>
        <color rgb="FF72246C"/>
        <rFont val="Arial"/>
        <family val="2"/>
      </rPr>
      <t>locked</t>
    </r>
    <r>
      <rPr>
        <i/>
        <sz val="14"/>
        <color theme="1"/>
        <rFont val="Arial"/>
        <family val="2"/>
      </rPr>
      <t xml:space="preserve"> to maintain the integrity of the formulas. All other cells cannot be edited or changed. </t>
    </r>
  </si>
  <si>
    <t>Calculate estimated loan forgiveness in the "PPP Forgiveness Calculator" tab</t>
  </si>
  <si>
    <t>NOTE!</t>
  </si>
  <si>
    <t>To track non-payroll eligible expenses for the covered period following loan funding.</t>
  </si>
  <si>
    <t xml:space="preserve">Must be paid during the covered period OR incurred during the covered period AND paid on or before the next regular billing date. </t>
  </si>
  <si>
    <r>
      <t xml:space="preserve">The total costs cannot exceed 40% of the total forgiveness amount. </t>
    </r>
    <r>
      <rPr>
        <i/>
        <sz val="11"/>
        <color theme="1"/>
        <rFont val="Arial"/>
        <family val="2"/>
      </rPr>
      <t>This limitation will be applied in the "PPP Forgiveness Calculator" tab.</t>
    </r>
  </si>
  <si>
    <r>
      <rPr>
        <b/>
        <sz val="12"/>
        <rFont val="Arial"/>
        <family val="2"/>
      </rPr>
      <t>Note 1: Eligible wages</t>
    </r>
    <r>
      <rPr>
        <sz val="12"/>
        <rFont val="Arial"/>
        <family val="2"/>
      </rPr>
      <t xml:space="preserve"> includes gross salary, gross wages, gross tips, gross commissions, paid leave (vacation, family, medical or sick - exception noted below) and allowances for dismissal or separation paid OR incurred during the covered period selected by the borrower. </t>
    </r>
  </si>
  <si>
    <r>
      <t xml:space="preserve">Eligible wages does </t>
    </r>
    <r>
      <rPr>
        <b/>
        <sz val="12"/>
        <color theme="1"/>
        <rFont val="Arial"/>
        <family val="2"/>
      </rPr>
      <t>NOT</t>
    </r>
    <r>
      <rPr>
        <sz val="12"/>
        <color theme="1"/>
        <rFont val="Arial"/>
        <family val="2"/>
      </rPr>
      <t xml:space="preserve"> include annualized salaries greater than $100K, taxes imposed or withheld under chapter 21,22, or 24 of the IRC of 1986  (e.g. the employer’s share of FICA and Medicare are not included as payroll costs), compensation of an employee whose principal place of residence is outside the US, or qualified sick or family leave for which a credit is allowed under §7002 or §7004 of the FFCRA</t>
    </r>
  </si>
  <si>
    <r>
      <t xml:space="preserve">Eligible wages </t>
    </r>
    <r>
      <rPr>
        <u/>
        <sz val="12"/>
        <color theme="1"/>
        <rFont val="Arial"/>
        <family val="2"/>
      </rPr>
      <t xml:space="preserve">does not include </t>
    </r>
    <r>
      <rPr>
        <sz val="12"/>
        <color theme="1"/>
        <rFont val="Arial"/>
        <family val="2"/>
      </rPr>
      <t>payments to independent contractors.</t>
    </r>
  </si>
  <si>
    <r>
      <t xml:space="preserve">Payroll costs are considered </t>
    </r>
    <r>
      <rPr>
        <b/>
        <sz val="12"/>
        <rFont val="Arial"/>
        <family val="2"/>
      </rPr>
      <t>paid</t>
    </r>
    <r>
      <rPr>
        <sz val="12"/>
        <rFont val="Arial"/>
        <family val="2"/>
      </rPr>
      <t xml:space="preserve"> on the day that paychecks are distributed or the Borrower originates an ACH credit transaction.</t>
    </r>
  </si>
  <si>
    <r>
      <t>Payroll costs are considered</t>
    </r>
    <r>
      <rPr>
        <b/>
        <sz val="12"/>
        <rFont val="Arial"/>
        <family val="2"/>
      </rPr>
      <t xml:space="preserve"> incurred</t>
    </r>
    <r>
      <rPr>
        <sz val="12"/>
        <rFont val="Arial"/>
        <family val="2"/>
      </rPr>
      <t xml:space="preserve"> on the day that the employee’s pay is earned. Payroll costs incurred but not paid during the Borrower’s last pay period of the covered period are eligible for forgiveness if paid on or before the next regular payroll date. Otherwise, payroll costs must be paid during the covered period. </t>
    </r>
  </si>
  <si>
    <r>
      <t xml:space="preserve">Note 2: Employees who earned greater than $100,000 - </t>
    </r>
    <r>
      <rPr>
        <sz val="12"/>
        <color theme="1"/>
        <rFont val="Arial"/>
        <family val="2"/>
      </rPr>
      <t xml:space="preserve">Employees who earned more than $100,000 in any period in 2019 are excluded from the salary reduction calculation. </t>
    </r>
    <r>
      <rPr>
        <b/>
        <sz val="12"/>
        <color theme="1"/>
        <rFont val="Arial"/>
        <family val="2"/>
      </rPr>
      <t xml:space="preserve"> Weekly: $1,923; Bi-weekly: $3,846;  Semi-monthly: $4,167; Monthly: $8,333</t>
    </r>
  </si>
  <si>
    <r>
      <rPr>
        <b/>
        <sz val="12"/>
        <color theme="1"/>
        <rFont val="Arial"/>
        <family val="2"/>
      </rPr>
      <t xml:space="preserve">Note 4: </t>
    </r>
    <r>
      <rPr>
        <sz val="12"/>
        <color theme="1"/>
        <rFont val="Arial"/>
        <family val="2"/>
      </rPr>
      <t xml:space="preserve">Some employees may be paid on an other than hourly or salary basis, i.e. paid by the piece. Please select the compensation method that you believe is most accurate. </t>
    </r>
  </si>
  <si>
    <r>
      <t xml:space="preserve">Received compensation at an annualized rate of </t>
    </r>
    <r>
      <rPr>
        <b/>
        <sz val="11"/>
        <color rgb="FFDC6B2F"/>
        <rFont val="Arial"/>
        <family val="2"/>
      </rPr>
      <t>less than or equal to $100,000</t>
    </r>
    <r>
      <rPr>
        <b/>
        <sz val="11"/>
        <color theme="1"/>
        <rFont val="Arial"/>
        <family val="2"/>
      </rPr>
      <t xml:space="preserve"> for all pay periods in 2019 </t>
    </r>
    <r>
      <rPr>
        <b/>
        <sz val="11"/>
        <color rgb="FFDC6B2F"/>
        <rFont val="Arial"/>
        <family val="2"/>
      </rPr>
      <t>or were not employed at any point in 2019</t>
    </r>
  </si>
  <si>
    <r>
      <t>Received compensation at an annualized rate</t>
    </r>
    <r>
      <rPr>
        <b/>
        <sz val="11"/>
        <color rgb="FFDC6B2F"/>
        <rFont val="Arial"/>
        <family val="2"/>
      </rPr>
      <t xml:space="preserve"> more than $100,000 for any pay period in 2019.</t>
    </r>
  </si>
  <si>
    <r>
      <rPr>
        <b/>
        <sz val="11"/>
        <color rgb="FFDC6B2F"/>
        <rFont val="Arial"/>
        <family val="2"/>
      </rPr>
      <t>OR -</t>
    </r>
    <r>
      <rPr>
        <b/>
        <sz val="11"/>
        <color theme="1"/>
        <rFont val="Arial"/>
        <family val="2"/>
      </rPr>
      <t xml:space="preserve"> </t>
    </r>
    <r>
      <rPr>
        <b/>
        <sz val="11"/>
        <color rgb="FFDC6B2F"/>
        <rFont val="Arial"/>
        <family val="2"/>
      </rPr>
      <t>For seasonal employers only, SELECT YES FROM THE PULL DOWN LIST HERE ----------------------------------------------------------------------------------------------------------------------------------------------------------&gt;</t>
    </r>
  </si>
  <si>
    <t>This calculator is based on SBA Form 3508 which contains steps for borrowers to adjust their PPP loan forgiveness if certain FTE or Salary/Wage requirements (further defined in the applicable sections of this worksheet) are not met. There is also an SBA Form 3508EZ for borrowers that qualify for full forgiveness and do not need to apply FTE or Salary/Wage reductions. This calculator can be used for borrowers that intend to file either application and will show "0" for those fields which will not be needed for the Form 3508EZ.</t>
  </si>
  <si>
    <t xml:space="preserve">Per the SBA forgiveness application instructions revised on June 16, 2020, if multiple disbursements were received, enter the date of the first disbursement. </t>
  </si>
  <si>
    <r>
      <rPr>
        <b/>
        <sz val="9"/>
        <color theme="1"/>
        <rFont val="Arial"/>
        <family val="2"/>
      </rPr>
      <t>Note 1 - Alternative covered period:</t>
    </r>
    <r>
      <rPr>
        <sz val="9"/>
        <color theme="1"/>
        <rFont val="Arial"/>
        <family val="2"/>
      </rPr>
      <t xml:space="preserve"> Borrowers who elect to use the Alternative Payroll Covered Period must apply the Alternative Payroll Covered Period wherever there is a reference in the forgiveness application to “the Covered Period or the Alternative Payroll Covered Period.” However, Borrowers must apply the Covered Period (not the Alternative Payroll Covered Period) wherever there is a reference in the application to “the Covered Period” only. </t>
    </r>
  </si>
  <si>
    <r>
      <t xml:space="preserve">Per the SBA forgiveness application instructions revised on June 16, 2020, borrowers with a bi-weekly or more frequent pay period may begin their covered period on the date of the first pay period after their funds were received. For example, if funds were received on Monday, April 27 and the next pay period starts on Sunday, May 3, the borrower may select a covered period that begins on Sunday, May 3. </t>
    </r>
    <r>
      <rPr>
        <b/>
        <i/>
        <sz val="9"/>
        <rFont val="Arial"/>
        <family val="2"/>
      </rPr>
      <t>See note 1 below.</t>
    </r>
  </si>
  <si>
    <t xml:space="preserve">Under the PPP Flexibility Act of 2020, the covered period has been extended to 24 weeks. If borrowers received the PPP loan before June 5, 2020, the borrower may elect an 8-week covered period as established in the original CARES Act. </t>
  </si>
  <si>
    <t>Payroll and Nonpayroll Costs</t>
  </si>
  <si>
    <t>Potential Forgiveness Amounts</t>
  </si>
  <si>
    <t>Adjustments for FTE and Salary/Hourly Wage Reduction</t>
  </si>
  <si>
    <t>To summarize Schedule A provided in the SBA PPP Loan Forgiveness Application revised on June 16, 2020.</t>
  </si>
  <si>
    <r>
      <t xml:space="preserve">If the average annual salary or hourly wage for each employee listed on the PPP Schedule A Worksheet, Table 1 during the Covered Period or the Alternative Payroll Covered Period was at least 75% of such employee’s average annual salary or hourly wage between January 1, 2020 and March 31, 2020, check the box on the forgiveness application and enter 0 on line 3. </t>
    </r>
    <r>
      <rPr>
        <b/>
        <i/>
        <sz val="11"/>
        <color rgb="FF72246C"/>
        <rFont val="Arial"/>
        <family val="2"/>
      </rPr>
      <t>Line 3 will become zero based on the functionality of this spreadsheet, if applicable</t>
    </r>
  </si>
  <si>
    <r>
      <rPr>
        <b/>
        <sz val="11"/>
        <color theme="1"/>
        <rFont val="Arial"/>
        <family val="2"/>
      </rPr>
      <t xml:space="preserve">Line 8. </t>
    </r>
    <r>
      <rPr>
        <sz val="11"/>
        <color theme="1"/>
        <rFont val="Arial"/>
        <family val="2"/>
      </rPr>
      <t>Total amount paid or incurred by Borrower for employer state and local taxes assessed on employee compensation</t>
    </r>
  </si>
  <si>
    <r>
      <rPr>
        <b/>
        <sz val="11"/>
        <color theme="1"/>
        <rFont val="Arial"/>
        <family val="2"/>
      </rPr>
      <t>Line 6.</t>
    </r>
    <r>
      <rPr>
        <sz val="11"/>
        <color theme="1"/>
        <rFont val="Arial"/>
        <family val="2"/>
      </rPr>
      <t xml:space="preserve"> Total amount paid or incurred by Borrower for employer contributions for employee health insurance</t>
    </r>
  </si>
  <si>
    <r>
      <rPr>
        <b/>
        <sz val="11"/>
        <color theme="1"/>
        <rFont val="Arial"/>
        <family val="2"/>
      </rPr>
      <t xml:space="preserve">Line 7. </t>
    </r>
    <r>
      <rPr>
        <sz val="11"/>
        <color theme="1"/>
        <rFont val="Arial"/>
        <family val="2"/>
      </rPr>
      <t>Total amount paid or incurred by Borrower for employer contributions to employee retirement plans</t>
    </r>
  </si>
  <si>
    <r>
      <rPr>
        <b/>
        <sz val="11"/>
        <color theme="1"/>
        <rFont val="Arial"/>
        <family val="2"/>
      </rPr>
      <t>Line 13.</t>
    </r>
    <r>
      <rPr>
        <sz val="11"/>
        <color theme="1"/>
        <rFont val="Arial"/>
        <family val="2"/>
      </rPr>
      <t xml:space="preserve"> FTE Reduction Quotient (divide line 12 by line 11) or will become 1.0 if the above criteria are met</t>
    </r>
  </si>
  <si>
    <t xml:space="preserve">If you satisfy any of the following three criteria, check the appropriate box, skip lines 11 and 12, and enter 1.0 on line 13; otherwise,
complete lines 11, 12, and 13:
</t>
  </si>
  <si>
    <r>
      <t xml:space="preserve">No reduction in employees or average paid hours: </t>
    </r>
    <r>
      <rPr>
        <sz val="11"/>
        <color theme="1"/>
        <rFont val="Arial"/>
        <family val="2"/>
      </rPr>
      <t>If you have not reduced the number of employees or the average paid hours of your employees between January 1, 2020 and the end of the Covered Period, check here ☐.</t>
    </r>
  </si>
  <si>
    <r>
      <t xml:space="preserve">FTE Reduction Safe Harbor 1: </t>
    </r>
    <r>
      <rPr>
        <sz val="11"/>
        <color theme="1"/>
        <rFont val="Arial"/>
        <family val="2"/>
      </rPr>
      <t>If you were unable to operate between February 15, 2020, and the end of the Covered Period at the same level of business activity as before February 15, 2020 due to compliance with requirements established or guidance issued between March 1, 2020 and December 31, 2020, by the Secretary of Health and Human Services, the Director of the Centers for Disease Control and Prevention, or the Occupational Safety and Health Administration related to the maintenance of standards for sanitation, social distancing, or any other worker or customer safety requirement related to COVID-19, check here ☐.</t>
    </r>
  </si>
  <si>
    <t>Generated from FTE Input Tab</t>
  </si>
  <si>
    <t>To summarize the Schedule A worksheet provided in the SBA PPP Loan Forgiveness Application revised on June 16, 2020.</t>
  </si>
  <si>
    <r>
      <t xml:space="preserve">* For employees who </t>
    </r>
    <r>
      <rPr>
        <b/>
        <sz val="11"/>
        <color rgb="FFDC6B2F"/>
        <rFont val="Arial"/>
        <family val="2"/>
      </rPr>
      <t>were employed at any point during the covered period or alternative covered period</t>
    </r>
    <r>
      <rPr>
        <sz val="11"/>
        <color theme="1"/>
        <rFont val="Arial"/>
        <family val="2"/>
      </rPr>
      <t xml:space="preserve"> whose </t>
    </r>
    <r>
      <rPr>
        <b/>
        <sz val="11"/>
        <color rgb="FFDC6B2F"/>
        <rFont val="Arial"/>
        <family val="2"/>
      </rPr>
      <t>principal place of residence is in the US</t>
    </r>
    <r>
      <rPr>
        <sz val="11"/>
        <color theme="1"/>
        <rFont val="Arial"/>
        <family val="2"/>
      </rPr>
      <t>; and
* received compensation at an annualized rate of</t>
    </r>
    <r>
      <rPr>
        <b/>
        <sz val="11"/>
        <color rgb="FFFF0000"/>
        <rFont val="Arial"/>
        <family val="2"/>
      </rPr>
      <t xml:space="preserve"> </t>
    </r>
    <r>
      <rPr>
        <b/>
        <sz val="11"/>
        <color rgb="FFDC6B2F"/>
        <rFont val="Arial"/>
        <family val="2"/>
      </rPr>
      <t>less than or equal to $100,000 for all pay periods in 2019 or were not employed at any point in 2019</t>
    </r>
    <r>
      <rPr>
        <sz val="11"/>
        <color rgb="FFDC6B2F"/>
        <rFont val="Arial"/>
        <family val="2"/>
      </rPr>
      <t>.</t>
    </r>
  </si>
  <si>
    <t>See Payroll Accumulator and FTE Input tabs for detailed information</t>
  </si>
  <si>
    <r>
      <t>* For employees who were</t>
    </r>
    <r>
      <rPr>
        <b/>
        <sz val="11"/>
        <color rgb="FFDC6B2F"/>
        <rFont val="Arial"/>
        <family val="2"/>
      </rPr>
      <t xml:space="preserve"> employed at any point during the covered period or alternative covered period </t>
    </r>
    <r>
      <rPr>
        <sz val="11"/>
        <color theme="1"/>
        <rFont val="Arial"/>
        <family val="2"/>
      </rPr>
      <t xml:space="preserve">whose </t>
    </r>
    <r>
      <rPr>
        <b/>
        <sz val="11"/>
        <color rgb="FFDC6B2F"/>
        <rFont val="Arial"/>
        <family val="2"/>
      </rPr>
      <t>principal place of residence is in the US</t>
    </r>
    <r>
      <rPr>
        <sz val="11"/>
        <color theme="1"/>
        <rFont val="Arial"/>
        <family val="2"/>
      </rPr>
      <t xml:space="preserve">; and
* received compensation at an annualized rate of </t>
    </r>
    <r>
      <rPr>
        <b/>
        <sz val="11"/>
        <color rgb="FFDC6B2F"/>
        <rFont val="Arial"/>
        <family val="2"/>
      </rPr>
      <t>more than $100,000 for any pay period in 2019.</t>
    </r>
  </si>
  <si>
    <r>
      <rPr>
        <b/>
        <sz val="11"/>
        <color theme="1"/>
        <rFont val="Arial"/>
        <family val="2"/>
      </rPr>
      <t xml:space="preserve">Step 1. </t>
    </r>
    <r>
      <rPr>
        <sz val="11"/>
        <color theme="1"/>
        <rFont val="Arial"/>
        <family val="2"/>
      </rPr>
      <t xml:space="preserve">Enter the borrower’s total average FTE between February 15, 2020 and April 26, 2020. Follow the same method that was used to calculate Average FTE above. Sum across all employees and enter. </t>
    </r>
  </si>
  <si>
    <r>
      <rPr>
        <b/>
        <sz val="11"/>
        <color theme="1"/>
        <rFont val="Arial"/>
        <family val="2"/>
      </rPr>
      <t>Step 3.</t>
    </r>
    <r>
      <rPr>
        <sz val="11"/>
        <color theme="1"/>
        <rFont val="Arial"/>
        <family val="2"/>
      </rPr>
      <t xml:space="preserve"> If the entry for step 2 is greater than step 1, proceed to step 4. Otherwise, FTE Reduction Safe Harbor 2 is not applicable and the Borrower must complete line 13 of PPP Schedule A by dividing line 12 by line 11 of that schedule.</t>
    </r>
  </si>
  <si>
    <r>
      <rPr>
        <b/>
        <sz val="11"/>
        <color theme="1"/>
        <rFont val="Arial"/>
        <family val="2"/>
      </rPr>
      <t>Step 4.</t>
    </r>
    <r>
      <rPr>
        <sz val="11"/>
        <color theme="1"/>
        <rFont val="Arial"/>
        <family val="2"/>
      </rPr>
      <t xml:space="preserve"> Enter the borrower’s total FTE as of the earlier of December 31, 2020, and the date this application is submitted.</t>
    </r>
  </si>
  <si>
    <t>FTE Reduction Exceptions (NOTE 1)</t>
  </si>
  <si>
    <r>
      <rPr>
        <b/>
        <sz val="11"/>
        <color theme="1"/>
        <rFont val="Arial"/>
        <family val="2"/>
      </rPr>
      <t xml:space="preserve">Note 1: FTE Reduction Exceptions - Per the Loan Forgiveness Application Instructions revised on June 16, 2020:  </t>
    </r>
    <r>
      <rPr>
        <sz val="11"/>
        <color theme="1"/>
        <rFont val="Arial"/>
        <family val="2"/>
      </rPr>
      <t>Indicate the FTE of (1) any positions for which the Borrower made a good-faith, written offer to rehire an individual who was an employee on February 15, 2020 and the Borrower was unable to hire similarly qualified employees for unfilled positions on or before December 31, 2020; (2) any positions for which the Borrower made a good-faith, written offer to restore any reduction in hours, at the same salary or wages, during the Covered Period or the Alternative Covered Period and the employee rejected the offer, and (3) any employees who during the Covered Period or the Alternative Payroll Covered Period (a) were fired for cause, (b) voluntarily resigned, or (c) voluntarily requested and received a reduction of their hours. In all of these cases, include these FTEs on this line only if the position was not filled by a new employee. Any FTE reductions in these cases do not reduce the Borrower’s loan forgiveness.</t>
    </r>
  </si>
  <si>
    <r>
      <rPr>
        <b/>
        <sz val="11"/>
        <color theme="1"/>
        <rFont val="Arial"/>
        <family val="2"/>
      </rPr>
      <t xml:space="preserve">Note: </t>
    </r>
    <r>
      <rPr>
        <sz val="11"/>
        <color theme="1"/>
        <rFont val="Arial"/>
        <family val="2"/>
      </rPr>
      <t xml:space="preserve"> The alternative covered period available for payroll costs DOES NOT apply for the costs you'll be tracking on this sheet.</t>
    </r>
  </si>
  <si>
    <r>
      <t xml:space="preserve">Weeks
Paid 
</t>
    </r>
    <r>
      <rPr>
        <b/>
        <sz val="11"/>
        <color rgb="FFDC6B2F"/>
        <rFont val="Arial"/>
        <family val="2"/>
      </rPr>
      <t>(Jan. 1 - March 31, 2020 is 13 weeks)</t>
    </r>
  </si>
  <si>
    <t>Length of Covered Period (in weeks)</t>
  </si>
  <si>
    <r>
      <t>Wages up to annualized $100k limit (</t>
    </r>
    <r>
      <rPr>
        <b/>
        <sz val="11"/>
        <rFont val="Arial"/>
        <family val="2"/>
      </rPr>
      <t xml:space="preserve">See </t>
    </r>
    <r>
      <rPr>
        <b/>
        <sz val="11"/>
        <color rgb="FFDC6B2F"/>
        <rFont val="Arial"/>
        <family val="2"/>
      </rPr>
      <t>Note 3</t>
    </r>
    <r>
      <rPr>
        <b/>
        <sz val="11"/>
        <rFont val="Arial"/>
        <family val="2"/>
      </rPr>
      <t xml:space="preserve"> below for AICPA Assumption)</t>
    </r>
  </si>
  <si>
    <t>Wages up to annualized $100k limit</t>
  </si>
  <si>
    <r>
      <t xml:space="preserve">Step 1. </t>
    </r>
    <r>
      <rPr>
        <sz val="11"/>
        <color theme="1"/>
        <rFont val="Arial"/>
        <family val="2"/>
      </rPr>
      <t xml:space="preserve">Enter the borrower’s total average FTE between February 15, 2020 and April 26, 2020. Follow the same method that was used to calculate Average FTE above. Sum across all employees and enter. </t>
    </r>
  </si>
  <si>
    <r>
      <rPr>
        <b/>
        <sz val="11"/>
        <color theme="1"/>
        <rFont val="Arial"/>
        <family val="2"/>
      </rPr>
      <t>Step 2.</t>
    </r>
    <r>
      <rPr>
        <sz val="11"/>
        <color theme="1"/>
        <rFont val="Arial"/>
        <family val="2"/>
      </rPr>
      <t xml:space="preserve"> Enter the borrower’s total FTE in the Borrower’s pay period inclusive of February 15, 2020. Follow the same method that was used in step 1. </t>
    </r>
  </si>
  <si>
    <r>
      <t xml:space="preserve">Step 3. </t>
    </r>
    <r>
      <rPr>
        <sz val="11"/>
        <color theme="1"/>
        <rFont val="Arial"/>
        <family val="2"/>
      </rPr>
      <t>If the entry for step 2 is greater than step 1, proceed to step 4. Otherwise, FTE Reduction Safe Harbor 2 is not applicable and the Borrower must complete line 13 of PPP Schedule A by dividing line 12 by line 11 of that schedule.</t>
    </r>
  </si>
  <si>
    <r>
      <t xml:space="preserve">Step 4. </t>
    </r>
    <r>
      <rPr>
        <sz val="11"/>
        <color theme="1"/>
        <rFont val="Arial"/>
        <family val="2"/>
      </rPr>
      <t>Enter the borrower’s total FTE as of the earlier of December 31, 2020, and the date this application is submitted.</t>
    </r>
  </si>
  <si>
    <r>
      <rPr>
        <b/>
        <sz val="11"/>
        <color theme="1"/>
        <rFont val="Arial"/>
        <family val="2"/>
      </rPr>
      <t>Step 5.</t>
    </r>
    <r>
      <rPr>
        <sz val="11"/>
        <color theme="1"/>
        <rFont val="Arial"/>
        <family val="2"/>
      </rPr>
      <t xml:space="preserve"> If the entry for step 4 is greater than or equal to step 2, enter 1.0 on line 13 of PPP Schedule A; the FTE Reduction Safe Harbor has been satisfied. Otherwise, the FTE Reduction Safe Harbor does not apply and the Borrower must complete line 13 of PPP Schedule A by dividing line 12 by line 11 of that schedule.</t>
    </r>
  </si>
  <si>
    <r>
      <rPr>
        <b/>
        <sz val="12"/>
        <color theme="1"/>
        <rFont val="Arial"/>
        <family val="2"/>
      </rPr>
      <t>Note 3: Assumption regarding cap on previous quarter wages -</t>
    </r>
    <r>
      <rPr>
        <sz val="12"/>
        <color theme="1"/>
        <rFont val="Arial"/>
        <family val="2"/>
      </rPr>
      <t xml:space="preserve"> Because wages in the covered or alternative covered period are capped at $100,000 annualized per employee, </t>
    </r>
    <r>
      <rPr>
        <b/>
        <sz val="12"/>
        <rFont val="Arial"/>
        <family val="2"/>
      </rPr>
      <t xml:space="preserve">this calculator assumes that cap also applies to the prior quarter. </t>
    </r>
    <r>
      <rPr>
        <sz val="12"/>
        <color theme="1"/>
        <rFont val="Arial"/>
        <family val="2"/>
      </rPr>
      <t xml:space="preserve"> The SBA guidance issued to date does not clarify.  AICPA recommends SBA issue clarified instructions for this comparison.</t>
    </r>
  </si>
  <si>
    <r>
      <rPr>
        <b/>
        <sz val="12"/>
        <color theme="1"/>
        <rFont val="Arial"/>
        <family val="2"/>
      </rPr>
      <t>Note 5: Owner compensation</t>
    </r>
    <r>
      <rPr>
        <sz val="12"/>
        <color theme="1"/>
        <rFont val="Arial"/>
        <family val="2"/>
      </rPr>
      <t xml:space="preserve"> - Per instructions to SBA forgiveness application revised on June 16, 2020, enter any amounts paid to owners (owner-employees, a self-employed individual, or general partners). For, borrowers using a 24-week Covered Period, this amount is capped at $20,833 (the 2.5-month equivalent of $100,000 per year) for each individual or the 2.5-month equivalent of their applicable compensation in 2019, whichever is lower. For Borrowers using an 8-week Covered Period, this amount is capped at $15,385 (the eight-week equivalent of $100,000 per year) for each individual or the eight-week equivalent of their applicable compensation in 2019, whichever is lower.  See Interim Final Rule on Loan Forgiveness released on May 22 for more details. Key components of the caps are summarized below:
- Lesser of 8/52 of 2019 compensation OR $15,385 or $20,833
- $15,385/$20,833 per individual </t>
    </r>
    <r>
      <rPr>
        <b/>
        <sz val="12"/>
        <color theme="1"/>
        <rFont val="Arial"/>
        <family val="2"/>
      </rPr>
      <t xml:space="preserve">in total across all businesses
</t>
    </r>
    <r>
      <rPr>
        <sz val="12"/>
        <color theme="1"/>
        <rFont val="Arial"/>
        <family val="2"/>
      </rPr>
      <t xml:space="preserve">- </t>
    </r>
    <r>
      <rPr>
        <b/>
        <sz val="12"/>
        <color theme="1"/>
        <rFont val="Arial"/>
        <family val="2"/>
      </rPr>
      <t xml:space="preserve">Owner-employees: </t>
    </r>
    <r>
      <rPr>
        <sz val="12"/>
        <color theme="1"/>
        <rFont val="Arial"/>
        <family val="2"/>
      </rPr>
      <t xml:space="preserve">Capped at 2019 cash compensation and employer retirement and health care 
- </t>
    </r>
    <r>
      <rPr>
        <b/>
        <sz val="12"/>
        <color theme="1"/>
        <rFont val="Arial"/>
        <family val="2"/>
      </rPr>
      <t>Schedule C filers</t>
    </r>
    <r>
      <rPr>
        <sz val="12"/>
        <color theme="1"/>
        <rFont val="Arial"/>
        <family val="2"/>
      </rPr>
      <t xml:space="preserve">: Capped at owner compensation replacement based on 2019 net profit: 8/52 of 2019 Schedule C Line 31
</t>
    </r>
    <r>
      <rPr>
        <b/>
        <sz val="12"/>
        <color theme="1"/>
        <rFont val="Arial"/>
        <family val="2"/>
      </rPr>
      <t>- General Partners:</t>
    </r>
    <r>
      <rPr>
        <sz val="12"/>
        <color theme="1"/>
        <rFont val="Arial"/>
        <family val="2"/>
      </rPr>
      <t xml:space="preserve"> Capped at 2019 SE earnings multiplied by 0.9235 (SE earnings are reduced by claimed section 179 expense deduction, unreimbursed partnership expenses, and depletion from oil and gas properties.)
-Employer</t>
    </r>
    <r>
      <rPr>
        <b/>
        <sz val="12"/>
        <color theme="1"/>
        <rFont val="Arial"/>
        <family val="2"/>
      </rPr>
      <t xml:space="preserve"> health insurance contributions are not </t>
    </r>
    <r>
      <rPr>
        <sz val="12"/>
        <color theme="1"/>
        <rFont val="Arial"/>
        <family val="2"/>
      </rPr>
      <t xml:space="preserve">included for self-employed individuals, general partners, or owner-employees of an S-corporation.   
</t>
    </r>
    <r>
      <rPr>
        <b/>
        <sz val="12"/>
        <color theme="1"/>
        <rFont val="Arial"/>
        <family val="2"/>
      </rPr>
      <t>No additional forgiveness is provided for retirement or health insurance for self-employed and general partners</t>
    </r>
    <r>
      <rPr>
        <sz val="12"/>
        <color theme="1"/>
        <rFont val="Arial"/>
        <family val="2"/>
      </rPr>
      <t xml:space="preserve">, as such expenses are paid out of their net self-employment income. 
- </t>
    </r>
    <r>
      <rPr>
        <b/>
        <sz val="12"/>
        <color theme="1"/>
        <rFont val="Arial"/>
        <family val="2"/>
      </rPr>
      <t>Employer retirement contributions</t>
    </r>
    <r>
      <rPr>
        <sz val="12"/>
        <color theme="1"/>
        <rFont val="Arial"/>
        <family val="2"/>
      </rPr>
      <t xml:space="preserve"> made on behalf of an </t>
    </r>
    <r>
      <rPr>
        <b/>
        <sz val="12"/>
        <color theme="1"/>
        <rFont val="Arial"/>
        <family val="2"/>
      </rPr>
      <t xml:space="preserve">owner-employee of an S corporation </t>
    </r>
    <r>
      <rPr>
        <sz val="12"/>
        <color theme="1"/>
        <rFont val="Arial"/>
        <family val="2"/>
      </rPr>
      <t xml:space="preserve">are included.  </t>
    </r>
  </si>
  <si>
    <t xml:space="preserve">To summarize FTE documentation per the SBA forgiveness application revised on June 16, 2020. </t>
  </si>
  <si>
    <t>NOTE: Owners are not included in FTEs per the SBA Forgiveness Instructions released on June 16, 2020.</t>
  </si>
  <si>
    <t xml:space="preserve">NOTE: This protected worksheet will allow you to add rows for additional employees. After a row is added you must drag the formula down from the cells above. </t>
  </si>
  <si>
    <t>Updated for PPP Flexibility Act</t>
  </si>
  <si>
    <r>
      <t xml:space="preserve">Forgiveness amount </t>
    </r>
    <r>
      <rPr>
        <sz val="9"/>
        <color theme="1"/>
        <rFont val="Arial"/>
        <family val="2"/>
      </rPr>
      <t>(smallest of lines 8, 9 and 10)</t>
    </r>
  </si>
  <si>
    <r>
      <t xml:space="preserve">3) To calculate whether the salary/hourly wage reduction safe harbor was met for any employee. </t>
    </r>
    <r>
      <rPr>
        <i/>
        <sz val="11"/>
        <color theme="1"/>
        <rFont val="Arial"/>
        <family val="2"/>
      </rPr>
      <t>Sec. 1106 (d) (5) (B) (ii)</t>
    </r>
  </si>
  <si>
    <r>
      <rPr>
        <b/>
        <sz val="11"/>
        <color theme="1"/>
        <rFont val="Arial"/>
        <family val="2"/>
      </rPr>
      <t>Only include in Table 1 employees who:</t>
    </r>
    <r>
      <rPr>
        <sz val="11"/>
        <color theme="1"/>
        <rFont val="Arial"/>
        <family val="2"/>
      </rPr>
      <t xml:space="preserve">
-were employed at </t>
    </r>
    <r>
      <rPr>
        <b/>
        <sz val="11"/>
        <color rgb="FFDC6B2F"/>
        <rFont val="Arial"/>
        <family val="2"/>
      </rPr>
      <t>any point during the covered period or alternative covered period</t>
    </r>
    <r>
      <rPr>
        <sz val="11"/>
        <color theme="1"/>
        <rFont val="Arial"/>
        <family val="2"/>
      </rPr>
      <t xml:space="preserve"> whose principal place of residence is in the US; and
-received compensation at an annualized rate of</t>
    </r>
    <r>
      <rPr>
        <sz val="11"/>
        <color rgb="FFFF0000"/>
        <rFont val="Arial"/>
        <family val="2"/>
      </rPr>
      <t xml:space="preserve"> </t>
    </r>
    <r>
      <rPr>
        <b/>
        <sz val="11"/>
        <color rgb="FFDC6B2F"/>
        <rFont val="Arial"/>
        <family val="2"/>
      </rPr>
      <t>less than or equal to $100,000 for all pay periods in 2019 or were not employed at any point in 2019
See Note 8 Below</t>
    </r>
  </si>
  <si>
    <r>
      <t xml:space="preserve">Note 8: Employees to include/exclude on this worksheet - </t>
    </r>
    <r>
      <rPr>
        <sz val="12"/>
        <color theme="1"/>
        <rFont val="Arial"/>
        <family val="2"/>
      </rPr>
      <t xml:space="preserve">In addition to the employee exclusions noted directly on the application, additional guidance is needed to address how to account for employees who were not employed in Q1 2020. Users may choose to exclude those employees from this worksheet until additional guidance is released to allow this calculation to function as designed. </t>
    </r>
  </si>
  <si>
    <t>Determine if pay was reduced more than 25%</t>
  </si>
  <si>
    <t>FTE Reduction Safe Harbor 2</t>
  </si>
  <si>
    <r>
      <t xml:space="preserve">FTE Reduction Safe Harbor 2 </t>
    </r>
    <r>
      <rPr>
        <b/>
        <i/>
        <sz val="10"/>
        <color theme="1"/>
        <rFont val="Arial"/>
        <family val="2"/>
      </rPr>
      <t>(Note:  FTE Safe Harbor 1 is on Schedule A)</t>
    </r>
  </si>
  <si>
    <t xml:space="preserve"> (enter x if applicable)</t>
  </si>
  <si>
    <t>(enter x if applicable)</t>
  </si>
  <si>
    <t>Alternative Payroll Covered Period Date, if applicable</t>
  </si>
  <si>
    <t>Add lines 1,2,3 and 4 then subtract line 5.</t>
  </si>
  <si>
    <t>See note 1 below for important instructions regarding owner/partner costs.</t>
  </si>
  <si>
    <r>
      <t xml:space="preserve">The worksheet is </t>
    </r>
    <r>
      <rPr>
        <b/>
        <i/>
        <u/>
        <sz val="16"/>
        <color rgb="FF72246C"/>
        <rFont val="Arial"/>
        <family val="2"/>
      </rPr>
      <t>locked</t>
    </r>
    <r>
      <rPr>
        <i/>
        <sz val="14"/>
        <color theme="1"/>
        <rFont val="Arial"/>
        <family val="2"/>
      </rPr>
      <t xml:space="preserve"> to maintain the integrity of the formulas. All non-input cells cannot be edited or changed. </t>
    </r>
  </si>
  <si>
    <t>Selected payroll covered period</t>
  </si>
  <si>
    <t xml:space="preserve">Only include expenses below under agreements that began before Feb. 15, 2020. </t>
  </si>
  <si>
    <t>Will autofill once covered period is indicated on PPP Forgiveness Tab</t>
  </si>
  <si>
    <r>
      <rPr>
        <b/>
        <sz val="12"/>
        <color theme="1"/>
        <rFont val="Arial"/>
        <family val="2"/>
      </rPr>
      <t>NOTE:</t>
    </r>
    <r>
      <rPr>
        <sz val="12"/>
        <color theme="1"/>
        <rFont val="Arial"/>
        <family val="2"/>
      </rPr>
      <t xml:space="preserve"> Some lenders are requiring that PPP loan proceeds be put into a separate bank account. When the application for loan forgiveness is completed, documentation such as payroll reports, payroll tax returns, canceled checks, receipts, account statements, lease agreements or other documentation of payment will be required. For additional details on documentation requirements for forgiveness, refer to the SBA forgiveness application revised on June 16, 2020.  Disbursing eligible costs from a separate account may assist in the documentation process.</t>
    </r>
  </si>
  <si>
    <r>
      <rPr>
        <b/>
        <sz val="12"/>
        <color theme="1"/>
        <rFont val="Arial"/>
        <family val="2"/>
      </rPr>
      <t>NOTE:</t>
    </r>
    <r>
      <rPr>
        <sz val="12"/>
        <color theme="1"/>
        <rFont val="Arial"/>
        <family val="2"/>
      </rPr>
      <t xml:space="preserve"> Some lenders are requiring that PPP loan proceeds be put into a separate bank account. When the application for loan forgiveness is completed, documentation such as payroll reports, payroll tax returns, canceled checks, receipts, account statements, lease agreement or other documentation of payment will be required. For additional details on documentation requirements for forgiveness, refer to the SBA forgiveness application revised on June 16, 2020.  Disbursing eligible costs from a separate account may assist in the documentation process.</t>
    </r>
  </si>
  <si>
    <r>
      <t>Note 6: Salary/Wage Reduction Safe Harbor -</t>
    </r>
    <r>
      <rPr>
        <sz val="12"/>
        <color theme="1"/>
        <rFont val="Arial"/>
        <family val="2"/>
      </rPr>
      <t xml:space="preserve"> Please refer to page 4 of the SBA form 3508 instructions, which is the forgiveness application, for additional details on these calculations.</t>
    </r>
  </si>
  <si>
    <r>
      <rPr>
        <b/>
        <sz val="11"/>
        <color theme="1"/>
        <rFont val="Arial"/>
        <family val="2"/>
      </rPr>
      <t xml:space="preserve">Only include in Table 2 employees who: </t>
    </r>
    <r>
      <rPr>
        <sz val="11"/>
        <color theme="1"/>
        <rFont val="Arial"/>
        <family val="2"/>
      </rPr>
      <t xml:space="preserve">
-employees who were employed at any point during the covered period or alternative covered period whose principal place of residence is in the US; and
-received compensation at an annualized rate </t>
    </r>
    <r>
      <rPr>
        <b/>
        <sz val="11"/>
        <color rgb="FFDC6B2F"/>
        <rFont val="Arial"/>
        <family val="2"/>
      </rPr>
      <t>more than $100,000 for any pay period in 2019.</t>
    </r>
    <r>
      <rPr>
        <sz val="11"/>
        <color theme="1"/>
        <rFont val="Arial"/>
        <family val="2"/>
      </rPr>
      <t xml:space="preserve">
</t>
    </r>
    <r>
      <rPr>
        <b/>
        <sz val="11"/>
        <color theme="1"/>
        <rFont val="Arial"/>
        <family val="2"/>
      </rPr>
      <t>See Note 2 below</t>
    </r>
  </si>
  <si>
    <t>NOTE: This protected worksheet will allow you to add rows for additional employees. After a row is added you must drag the formula down from the cells above. The added rows must be added right after the last row of blue input cells.  Rows cannot be added in the table other than at the end of the table.</t>
  </si>
  <si>
    <t>Under the PPP Flexibility Act of 2020, the covered period has been extended to 24 weeks. If borrowers received the PPP loan before June 5, 2020, the borrower may elect an 8-week covered period as established in the original CARES Act. We're awaiting further guidance as to borrowers who want to apply for forgiveness before the end of their covered period.</t>
  </si>
  <si>
    <t>If you choose to use the Alternative Payroll Covered Period defined above, please enter the date here. Otherwise, enter the PPP Loan Disbursement Date here.</t>
  </si>
  <si>
    <t>Key Inputs</t>
  </si>
  <si>
    <r>
      <rPr>
        <b/>
        <sz val="9"/>
        <color theme="1"/>
        <rFont val="Arial"/>
        <family val="2"/>
      </rPr>
      <t>Note 2 - Accrued interest:</t>
    </r>
    <r>
      <rPr>
        <sz val="9"/>
        <color theme="1"/>
        <rFont val="Arial"/>
        <family val="2"/>
      </rPr>
      <t xml:space="preserve"> Per Apr 2, 2020 Interim Final Rule 1, Section III (2) accrued interest is eligible for forgiveness. However, the SBA form 3508 revised on June 16, 2020 does not include interest. If you don't know this amount, the SBA or your lender will have this information. </t>
    </r>
  </si>
  <si>
    <r>
      <rPr>
        <b/>
        <sz val="9"/>
        <color theme="1"/>
        <rFont val="Arial"/>
        <family val="2"/>
      </rPr>
      <t xml:space="preserve">Note 3 - EIDL Grants: </t>
    </r>
    <r>
      <rPr>
        <sz val="9"/>
        <color theme="1"/>
        <rFont val="Arial"/>
        <family val="2"/>
      </rPr>
      <t>The Interim Final Rule released on April 2 indicated any proceeds from the EIDL Emergency Grant up to $10,000 will be deducted from the loan forgiveness amount on the PPP loan.  SBA Loan Forgiveness Application Instructions revised on June 16, 2020 indicate the SBA will deduct EIDL Advance Amounts from the forgiveness amount remitted to the Lender, so if you're unaware of the amount the SBA will have record of the grant.</t>
    </r>
  </si>
  <si>
    <t>Please only check one Safe Harbor.</t>
  </si>
  <si>
    <r>
      <t>FTE Reduction Safe Harbor 2:</t>
    </r>
    <r>
      <rPr>
        <sz val="11"/>
        <color theme="1"/>
        <rFont val="Arial"/>
        <family val="2"/>
      </rPr>
      <t xml:space="preserve"> If you satisfy FTE Reduction Safe Harbor 2 (see PPP Schedule A Worksheet).</t>
    </r>
  </si>
  <si>
    <r>
      <rPr>
        <b/>
        <sz val="11"/>
        <color theme="1"/>
        <rFont val="Arial"/>
        <family val="2"/>
      </rPr>
      <t>Note 1:</t>
    </r>
    <r>
      <rPr>
        <sz val="11"/>
        <color theme="1"/>
        <rFont val="Arial"/>
        <family val="2"/>
      </rPr>
      <t xml:space="preserve"> Enter the total amounts paid or incurred for employer contributions for employee health insurance and employee retirement plans and employer state and local taxes assess on employee compensation. Per the instructions for Schedule A on the loan forgiveness application revised on June 16, 2020:
Line 6: Do not add employer health insurance contributions made on behalf of a self-employed individual, general partners, or owner-employees of an S-corporation, because such payments are already included in their compensation.
Line 7: Do not add employer retirement contributions made on behalf of a self-employed individual or general partners, because such payments are already included in their compensation.
Line 8: Do not list any taxes withheld from employee earnings.</t>
    </r>
  </si>
  <si>
    <t xml:space="preserve"> Wage
Change (Step 1a - Step 1b)
</t>
  </si>
  <si>
    <t>Length of covered period 
(Select 8 or 24 weeks)</t>
  </si>
  <si>
    <t>Covered Period:</t>
  </si>
  <si>
    <t>Alternative Covered Period:</t>
  </si>
  <si>
    <t>For Hourly workers (Steps 3c and 3d) (# hours in Q1 x Reduction in 3a x 8 OR 24 wks)</t>
  </si>
  <si>
    <t>For Salaried workers (Step 3e) (Salary reduction in 3b x 8 OR 24 wks/52 wks)</t>
  </si>
  <si>
    <t>From PPP Forgiveness Calculator Tab</t>
  </si>
  <si>
    <t>Ensure Key Inputs on the "PPP Forgiveness Calculator" tab have been entered before proceeding.</t>
  </si>
  <si>
    <r>
      <t xml:space="preserve">Weeks
Paid
</t>
    </r>
    <r>
      <rPr>
        <b/>
        <sz val="11"/>
        <color rgb="FFDC6B2F"/>
        <rFont val="Arial"/>
        <family val="2"/>
      </rPr>
      <t>For this tab to work correctly, ensure the weeks paid is no more than the number of weeks in your selected covered period.</t>
    </r>
  </si>
  <si>
    <r>
      <t xml:space="preserve">Annual Salary or Hourly wage as of the earlier of December 31, 2020 and the date this application is submitted (Step 2c)
</t>
    </r>
    <r>
      <rPr>
        <b/>
        <sz val="11"/>
        <color rgb="FFDC6B2F"/>
        <rFont val="Arial"/>
        <family val="2"/>
      </rPr>
      <t>See Note 7</t>
    </r>
  </si>
  <si>
    <t>2019 Compensation Limits: $15,385 (8-week covered period) or $20,833 (24-week covered period)
(B)</t>
  </si>
  <si>
    <t xml:space="preserve">Pro-rated 2019 compensation </t>
  </si>
  <si>
    <r>
      <t>Clarification on</t>
    </r>
    <r>
      <rPr>
        <b/>
        <sz val="12"/>
        <rFont val="Arial"/>
        <family val="2"/>
      </rPr>
      <t xml:space="preserve"> paid vs. incurre</t>
    </r>
    <r>
      <rPr>
        <sz val="12"/>
        <rFont val="Arial"/>
        <family val="2"/>
      </rPr>
      <t>d per the SBA loan forgiveness application and instructions:</t>
    </r>
  </si>
  <si>
    <r>
      <t xml:space="preserve">Forgiveness Safe Harbor  
</t>
    </r>
    <r>
      <rPr>
        <b/>
        <sz val="12"/>
        <color rgb="FFDC6B2F"/>
        <rFont val="Arial"/>
        <family val="2"/>
      </rPr>
      <t>Do not enter information if there is no salary/hourly wage reduction to eliminate</t>
    </r>
    <r>
      <rPr>
        <b/>
        <sz val="12"/>
        <color theme="1"/>
        <rFont val="Arial"/>
        <family val="2"/>
      </rPr>
      <t xml:space="preserve">
See Note 6</t>
    </r>
  </si>
  <si>
    <r>
      <rPr>
        <b/>
        <sz val="12"/>
        <color theme="1"/>
        <rFont val="Arial"/>
        <family val="2"/>
      </rPr>
      <t>Note 7: AICPA Assumption</t>
    </r>
    <r>
      <rPr>
        <sz val="12"/>
        <color theme="1"/>
        <rFont val="Arial"/>
        <family val="2"/>
      </rPr>
      <t xml:space="preserve"> - SBA form 3508 revised on June 16, 2020 states to enter the average annual salary or hourly wage as of the earlier of December 31, 2020 or the loan forgiveness application date in this step. Because this is as of a specific date, an average would not be necessary here and the AICPA is recommending to simply enter the annual salary or hourly wage of December 31, 2020 or the earlier of the loan forgiveness application date. </t>
    </r>
  </si>
  <si>
    <t>If you do not have any employees, please use the calculator specifically for borrowers without employees.</t>
  </si>
  <si>
    <r>
      <t xml:space="preserve">Wages up to annualized $100k limit 
</t>
    </r>
    <r>
      <rPr>
        <b/>
        <sz val="11"/>
        <color rgb="FFDC6B2F"/>
        <rFont val="Arial"/>
        <family val="2"/>
      </rPr>
      <t>(The covered period length must be selected on the PPP Forgiveness Calculator Tab for this column to calculate)</t>
    </r>
  </si>
  <si>
    <r>
      <rPr>
        <b/>
        <sz val="12"/>
        <color theme="1"/>
        <rFont val="Arial"/>
        <family val="2"/>
      </rPr>
      <t>Note 9: AICPA Assumption:</t>
    </r>
    <r>
      <rPr>
        <sz val="12"/>
        <color theme="1"/>
        <rFont val="Arial"/>
        <family val="2"/>
      </rPr>
      <t xml:space="preserve"> Step 2 of the Loan Forgiveness Application indicates if step 2b is greater than or equal to 2a, proceed to step 3, which is to calculate the salary/hourly wage reduction. However, our interpretation of the intent is that borrowers would have no reduction if salary/hourly wages were not reduced between these time frames. </t>
    </r>
  </si>
  <si>
    <r>
      <t xml:space="preserve">Is 2b greater than or equal to 2a? 
</t>
    </r>
    <r>
      <rPr>
        <b/>
        <sz val="11"/>
        <color rgb="FFDC6B2F"/>
        <rFont val="Arial"/>
        <family val="2"/>
      </rPr>
      <t>See Note 9</t>
    </r>
  </si>
  <si>
    <t xml:space="preserve">Forgiveness application instructions are available here. </t>
  </si>
  <si>
    <t>Draft as of June 24, 2020</t>
  </si>
  <si>
    <t>Updated: 6/24/2020</t>
  </si>
  <si>
    <r>
      <rPr>
        <b/>
        <sz val="16"/>
        <color theme="1"/>
        <rFont val="Arial"/>
        <family val="2"/>
      </rPr>
      <t xml:space="preserve">NOTE: </t>
    </r>
    <r>
      <rPr>
        <sz val="16"/>
        <color theme="1"/>
        <rFont val="Arial"/>
        <family val="2"/>
      </rPr>
      <t>This template is based on interpretations of the CARES Act and guidance released through June 22, 2020. See links to guidance at:</t>
    </r>
  </si>
  <si>
    <r>
      <rPr>
        <b/>
        <sz val="12"/>
        <color theme="1"/>
        <rFont val="Arial"/>
        <family val="2"/>
      </rPr>
      <t xml:space="preserve">NOTE: </t>
    </r>
    <r>
      <rPr>
        <sz val="12"/>
        <color theme="1"/>
        <rFont val="Arial"/>
        <family val="2"/>
      </rPr>
      <t xml:space="preserve">This template is based on interpretations of the CARES Act and guidance released through June 22, 2020. </t>
    </r>
  </si>
  <si>
    <r>
      <rPr>
        <b/>
        <sz val="12"/>
        <color theme="1"/>
        <rFont val="Arial"/>
        <family val="2"/>
      </rPr>
      <t xml:space="preserve">NOTE: </t>
    </r>
    <r>
      <rPr>
        <sz val="12"/>
        <color theme="1"/>
        <rFont val="Arial"/>
        <family val="2"/>
      </rPr>
      <t>This template is based on interpretations of the CARES Act and guidance released through June 22, 2020. See links to guidance at:</t>
    </r>
  </si>
  <si>
    <r>
      <rPr>
        <b/>
        <sz val="12"/>
        <color theme="1"/>
        <rFont val="Arial"/>
        <family val="2"/>
      </rPr>
      <t>NOTE:</t>
    </r>
    <r>
      <rPr>
        <sz val="12"/>
        <color theme="1"/>
        <rFont val="Arial"/>
        <family val="2"/>
      </rPr>
      <t xml:space="preserve"> This template is based on interpretations of the CARES Act and guidance released through June 22, 2020. See links to guidance at:</t>
    </r>
  </si>
  <si>
    <r>
      <rPr>
        <b/>
        <sz val="12"/>
        <color theme="1"/>
        <rFont val="Arial"/>
        <family val="2"/>
      </rPr>
      <t>NOTE:</t>
    </r>
    <r>
      <rPr>
        <sz val="12"/>
        <color theme="1"/>
        <rFont val="Arial"/>
        <family val="2"/>
      </rPr>
      <t xml:space="preserve"> This template is based on interpretations of the CARES Act and guidance released through June 22, 2020. See links to guidance at: </t>
    </r>
  </si>
  <si>
    <t>This template is based on interpretations of the CARES Act and guidance released through June 22, 2020. See links to guidance 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</si>
</sst>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m/d/yy;@"/>
    <numFmt numFmtId="166" formatCode="_(* #,##0.0_);_(* \(#,##0.0\);_(* &quot;-&quot;??_);_(@_)"/>
    <numFmt numFmtId="167" formatCode="_(* #,##0.00_);_(* \(#,##0.00\);_(* &quot;-&quot;_);_(@_)"/>
  </numFmts>
  <fonts count="78" x14ac:knownFonts="1">
    <font>
      <sz val="11"/>
      <color theme="1"/>
      <name val="Calibri"/>
      <family val="2"/>
      <scheme val="minor"/>
    </font>
    <font>
      <sz val="11"/>
      <color theme="1"/>
      <name val="Calibri"/>
      <family val="2"/>
      <scheme val="minor"/>
    </font>
    <font>
      <sz val="14"/>
      <color theme="1"/>
      <name val="Calibri"/>
      <family val="2"/>
      <scheme val="minor"/>
    </font>
    <font>
      <sz val="11"/>
      <color indexed="8"/>
      <name val="Calibri"/>
      <family val="2"/>
      <scheme val="minor"/>
    </font>
    <font>
      <u/>
      <sz val="11"/>
      <color theme="10"/>
      <name val="Calibri"/>
      <family val="2"/>
      <scheme val="minor"/>
    </font>
    <font>
      <b/>
      <sz val="16"/>
      <color rgb="FF72246C"/>
      <name val="Arial"/>
      <family val="2"/>
    </font>
    <font>
      <sz val="11"/>
      <color theme="1"/>
      <name val="Arial"/>
      <family val="2"/>
    </font>
    <font>
      <b/>
      <sz val="16"/>
      <color rgb="FFFF0000"/>
      <name val="Arial"/>
      <family val="2"/>
    </font>
    <font>
      <b/>
      <sz val="11"/>
      <color rgb="FFFF0000"/>
      <name val="Arial"/>
      <family val="2"/>
    </font>
    <font>
      <i/>
      <sz val="11"/>
      <color rgb="FFFF0000"/>
      <name val="Arial"/>
      <family val="2"/>
    </font>
    <font>
      <sz val="14"/>
      <color theme="1"/>
      <name val="Arial"/>
      <family val="2"/>
    </font>
    <font>
      <i/>
      <sz val="14"/>
      <color theme="1"/>
      <name val="Arial"/>
      <family val="2"/>
    </font>
    <font>
      <b/>
      <sz val="14"/>
      <color rgb="FF72246C"/>
      <name val="Arial"/>
      <family val="2"/>
    </font>
    <font>
      <b/>
      <sz val="14"/>
      <color theme="1"/>
      <name val="Arial"/>
      <family val="2"/>
    </font>
    <font>
      <i/>
      <sz val="14"/>
      <color rgb="FF72246C"/>
      <name val="Arial"/>
      <family val="2"/>
    </font>
    <font>
      <sz val="14"/>
      <name val="Arial"/>
      <family val="2"/>
    </font>
    <font>
      <b/>
      <sz val="36"/>
      <color rgb="FF72246C"/>
      <name val="Arial"/>
      <family val="2"/>
    </font>
    <font>
      <b/>
      <sz val="14"/>
      <name val="Arial"/>
      <family val="2"/>
    </font>
    <font>
      <sz val="16"/>
      <color theme="1"/>
      <name val="Arial"/>
      <family val="2"/>
    </font>
    <font>
      <u/>
      <sz val="16"/>
      <color theme="10"/>
      <name val="Arial"/>
      <family val="2"/>
    </font>
    <font>
      <u/>
      <sz val="11"/>
      <color theme="10"/>
      <name val="Arial"/>
      <family val="2"/>
    </font>
    <font>
      <b/>
      <i/>
      <sz val="16"/>
      <color theme="1"/>
      <name val="Arial"/>
      <family val="2"/>
    </font>
    <font>
      <i/>
      <sz val="16"/>
      <color theme="1"/>
      <name val="Arial"/>
      <family val="2"/>
    </font>
    <font>
      <b/>
      <i/>
      <sz val="14"/>
      <name val="Arial"/>
      <family val="2"/>
    </font>
    <font>
      <b/>
      <i/>
      <sz val="11"/>
      <color theme="1"/>
      <name val="Arial"/>
      <family val="2"/>
    </font>
    <font>
      <b/>
      <sz val="16"/>
      <color rgb="FFDC6B2F"/>
      <name val="Arial"/>
      <family val="2"/>
    </font>
    <font>
      <b/>
      <i/>
      <sz val="16"/>
      <color rgb="FF72246C"/>
      <name val="Arial"/>
      <family val="2"/>
    </font>
    <font>
      <sz val="14"/>
      <color indexed="8"/>
      <name val="Arial"/>
      <family val="2"/>
    </font>
    <font>
      <sz val="11"/>
      <color indexed="8"/>
      <name val="Arial"/>
      <family val="2"/>
    </font>
    <font>
      <sz val="11"/>
      <color rgb="FFFF0000"/>
      <name val="Arial"/>
      <family val="2"/>
    </font>
    <font>
      <sz val="11"/>
      <name val="Arial"/>
      <family val="2"/>
    </font>
    <font>
      <i/>
      <sz val="9"/>
      <name val="Arial"/>
      <family val="2"/>
    </font>
    <font>
      <i/>
      <sz val="11"/>
      <name val="Arial"/>
      <family val="2"/>
    </font>
    <font>
      <b/>
      <i/>
      <sz val="9"/>
      <name val="Arial"/>
      <family val="2"/>
    </font>
    <font>
      <b/>
      <sz val="11"/>
      <color indexed="8"/>
      <name val="Arial"/>
      <family val="2"/>
    </font>
    <font>
      <i/>
      <sz val="9"/>
      <color theme="1"/>
      <name val="Arial"/>
      <family val="2"/>
    </font>
    <font>
      <sz val="10"/>
      <color theme="1"/>
      <name val="Arial"/>
      <family val="2"/>
    </font>
    <font>
      <sz val="9"/>
      <color theme="1"/>
      <name val="Arial"/>
      <family val="2"/>
    </font>
    <font>
      <b/>
      <sz val="11"/>
      <color theme="1"/>
      <name val="Arial"/>
      <family val="2"/>
    </font>
    <font>
      <b/>
      <i/>
      <sz val="10"/>
      <name val="Arial"/>
      <family val="2"/>
    </font>
    <font>
      <i/>
      <sz val="10"/>
      <color theme="1"/>
      <name val="Arial"/>
      <family val="2"/>
    </font>
    <font>
      <i/>
      <sz val="10"/>
      <color rgb="FFFF0000"/>
      <name val="Arial"/>
      <family val="2"/>
    </font>
    <font>
      <b/>
      <sz val="9"/>
      <color theme="1"/>
      <name val="Arial"/>
      <family val="2"/>
    </font>
    <font>
      <sz val="9"/>
      <name val="Arial"/>
      <family val="2"/>
    </font>
    <font>
      <sz val="12"/>
      <color theme="1"/>
      <name val="Arial"/>
      <family val="2"/>
    </font>
    <font>
      <b/>
      <sz val="12"/>
      <color theme="1"/>
      <name val="Arial"/>
      <family val="2"/>
    </font>
    <font>
      <u/>
      <sz val="12"/>
      <color theme="10"/>
      <name val="Arial"/>
      <family val="2"/>
    </font>
    <font>
      <b/>
      <i/>
      <sz val="12"/>
      <color theme="1"/>
      <name val="Arial"/>
      <family val="2"/>
    </font>
    <font>
      <i/>
      <sz val="12"/>
      <color theme="1"/>
      <name val="Arial"/>
      <family val="2"/>
    </font>
    <font>
      <b/>
      <sz val="14"/>
      <color rgb="FFFF0000"/>
      <name val="Arial"/>
      <family val="2"/>
    </font>
    <font>
      <u/>
      <sz val="11"/>
      <color theme="1"/>
      <name val="Arial"/>
      <family val="2"/>
    </font>
    <font>
      <i/>
      <sz val="11"/>
      <color theme="1"/>
      <name val="Arial"/>
      <family val="2"/>
    </font>
    <font>
      <b/>
      <u/>
      <sz val="11"/>
      <color theme="1"/>
      <name val="Arial"/>
      <family val="2"/>
    </font>
    <font>
      <b/>
      <strike/>
      <sz val="11"/>
      <color indexed="8"/>
      <name val="Arial"/>
      <family val="2"/>
    </font>
    <font>
      <b/>
      <sz val="12"/>
      <color rgb="FF72246C"/>
      <name val="Arial"/>
      <family val="2"/>
    </font>
    <font>
      <i/>
      <sz val="11"/>
      <color rgb="FF000000"/>
      <name val="Arial"/>
      <family val="2"/>
    </font>
    <font>
      <b/>
      <sz val="11"/>
      <name val="Arial"/>
      <family val="2"/>
    </font>
    <font>
      <i/>
      <sz val="11"/>
      <color indexed="8"/>
      <name val="Arial"/>
      <family val="2"/>
    </font>
    <font>
      <b/>
      <i/>
      <sz val="11"/>
      <color rgb="FFFF0000"/>
      <name val="Arial"/>
      <family val="2"/>
    </font>
    <font>
      <b/>
      <sz val="9"/>
      <name val="Arial"/>
      <family val="2"/>
    </font>
    <font>
      <sz val="9"/>
      <color rgb="FFFF0000"/>
      <name val="Arial"/>
      <family val="2"/>
    </font>
    <font>
      <b/>
      <sz val="16"/>
      <color theme="1"/>
      <name val="Arial"/>
      <family val="2"/>
    </font>
    <font>
      <b/>
      <i/>
      <u/>
      <sz val="16"/>
      <color rgb="FF72246C"/>
      <name val="Arial"/>
      <family val="2"/>
    </font>
    <font>
      <b/>
      <i/>
      <sz val="14"/>
      <color rgb="FF72246C"/>
      <name val="Arial"/>
      <family val="2"/>
    </font>
    <font>
      <b/>
      <i/>
      <sz val="11"/>
      <color rgb="FF72246C"/>
      <name val="Arial"/>
      <family val="2"/>
    </font>
    <font>
      <sz val="10"/>
      <name val="Arial"/>
      <family val="2"/>
    </font>
    <font>
      <sz val="12"/>
      <name val="Arial"/>
      <family val="2"/>
    </font>
    <font>
      <b/>
      <sz val="12"/>
      <name val="Arial"/>
      <family val="2"/>
    </font>
    <font>
      <u/>
      <sz val="12"/>
      <color theme="1"/>
      <name val="Arial"/>
      <family val="2"/>
    </font>
    <font>
      <sz val="12"/>
      <color rgb="FFFF0000"/>
      <name val="Arial"/>
      <family val="2"/>
    </font>
    <font>
      <i/>
      <sz val="11"/>
      <color rgb="FFDC6B2F"/>
      <name val="Arial"/>
      <family val="2"/>
    </font>
    <font>
      <sz val="11"/>
      <color rgb="FFDC6B2F"/>
      <name val="Arial"/>
      <family val="2"/>
    </font>
    <font>
      <b/>
      <sz val="11"/>
      <color rgb="FFDC6B2F"/>
      <name val="Arial"/>
      <family val="2"/>
    </font>
    <font>
      <sz val="11"/>
      <color theme="1"/>
      <name val="Wingdings"/>
      <charset val="2"/>
    </font>
    <font>
      <b/>
      <sz val="12"/>
      <color indexed="8"/>
      <name val="Arial"/>
      <family val="2"/>
    </font>
    <font>
      <b/>
      <i/>
      <sz val="10"/>
      <color theme="1"/>
      <name val="Arial"/>
      <family val="2"/>
    </font>
    <font>
      <b/>
      <i/>
      <sz val="11"/>
      <color rgb="FFDC6B2F"/>
      <name val="Arial"/>
      <family val="2"/>
    </font>
    <font>
      <b/>
      <sz val="12"/>
      <color rgb="FFDC6B2F"/>
      <name val="Arial"/>
      <family val="2"/>
    </font>
  </fonts>
  <fills count="14">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41B6E6"/>
        <bgColor indexed="64"/>
      </patternFill>
    </fill>
    <fill>
      <patternFill patternType="solid">
        <fgColor theme="0"/>
        <bgColor indexed="64"/>
      </patternFill>
    </fill>
    <fill>
      <patternFill patternType="solid">
        <fgColor rgb="FF48A23F"/>
        <bgColor indexed="64"/>
      </patternFill>
    </fill>
    <fill>
      <patternFill patternType="solid">
        <fgColor rgb="FF00B0F0"/>
        <bgColor indexed="64"/>
      </patternFill>
    </fill>
    <fill>
      <patternFill patternType="solid">
        <fgColor rgb="FF97999B"/>
        <bgColor indexed="64"/>
      </patternFill>
    </fill>
    <fill>
      <patternFill patternType="solid">
        <fgColor rgb="FF00857D"/>
        <bgColor indexed="64"/>
      </patternFill>
    </fill>
    <fill>
      <patternFill patternType="solid">
        <fgColor rgb="FFF0B323"/>
        <bgColor indexed="64"/>
      </patternFill>
    </fill>
    <fill>
      <patternFill patternType="solid">
        <fgColor theme="0" tint="-0.34998626667073579"/>
        <bgColor indexed="64"/>
      </patternFill>
    </fill>
  </fills>
  <borders count="41">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cellStyleXfs>
  <cellXfs count="642">
    <xf numFmtId="0" fontId="0" fillId="0" borderId="0" xfId="0"/>
    <xf numFmtId="0" fontId="2" fillId="0" borderId="0" xfId="0" applyFont="1"/>
    <xf numFmtId="0" fontId="2" fillId="0" borderId="0" xfId="0" applyFont="1" applyFill="1"/>
    <xf numFmtId="0" fontId="5" fillId="0" borderId="0" xfId="0" applyFont="1"/>
    <xf numFmtId="0" fontId="6" fillId="0" borderId="0" xfId="0" applyFont="1"/>
    <xf numFmtId="0" fontId="8" fillId="0" borderId="0" xfId="0" applyFont="1"/>
    <xf numFmtId="0" fontId="9" fillId="0" borderId="0" xfId="0" applyFont="1"/>
    <xf numFmtId="0" fontId="10" fillId="0" borderId="0" xfId="0" applyFont="1"/>
    <xf numFmtId="0" fontId="12" fillId="0" borderId="0" xfId="0" applyFont="1" applyFill="1"/>
    <xf numFmtId="0" fontId="10" fillId="0" borderId="0" xfId="0" applyFont="1" applyFill="1"/>
    <xf numFmtId="0" fontId="5" fillId="0" borderId="0" xfId="0" applyFont="1" applyFill="1"/>
    <xf numFmtId="0" fontId="12" fillId="0" borderId="0" xfId="0" applyFont="1"/>
    <xf numFmtId="0" fontId="12" fillId="0" borderId="0" xfId="0" applyFont="1" applyAlignment="1">
      <alignment vertical="center"/>
    </xf>
    <xf numFmtId="0" fontId="13" fillId="0" borderId="0" xfId="0" applyFont="1"/>
    <xf numFmtId="0" fontId="11" fillId="0" borderId="0" xfId="0" applyFont="1"/>
    <xf numFmtId="0" fontId="14" fillId="0" borderId="0" xfId="0" applyFont="1"/>
    <xf numFmtId="0" fontId="15" fillId="0" borderId="0" xfId="0" applyFont="1" applyAlignment="1">
      <alignment horizontal="left" wrapText="1"/>
    </xf>
    <xf numFmtId="0" fontId="16" fillId="0" borderId="0" xfId="0" applyFont="1" applyAlignment="1">
      <alignment horizontal="center" vertical="center"/>
    </xf>
    <xf numFmtId="0" fontId="17" fillId="2" borderId="0" xfId="0" applyFont="1" applyFill="1" applyAlignment="1">
      <alignment vertical="center"/>
    </xf>
    <xf numFmtId="0" fontId="10" fillId="2" borderId="0" xfId="0" applyFont="1" applyFill="1"/>
    <xf numFmtId="0" fontId="19" fillId="2" borderId="0" xfId="5" applyFont="1" applyFill="1" applyAlignment="1">
      <alignment horizontal="left"/>
    </xf>
    <xf numFmtId="0" fontId="18" fillId="2" borderId="0" xfId="0" applyFont="1" applyFill="1" applyAlignment="1">
      <alignment wrapText="1"/>
    </xf>
    <xf numFmtId="0" fontId="20" fillId="2" borderId="0" xfId="5" applyFont="1" applyFill="1" applyAlignment="1"/>
    <xf numFmtId="0" fontId="18" fillId="2" borderId="0" xfId="0" applyFont="1" applyFill="1" applyAlignment="1"/>
    <xf numFmtId="0" fontId="20" fillId="2" borderId="0" xfId="5" applyFont="1" applyFill="1"/>
    <xf numFmtId="0" fontId="6" fillId="0" borderId="0" xfId="0" applyFont="1" applyFill="1"/>
    <xf numFmtId="0" fontId="19" fillId="0" borderId="0" xfId="5" applyFont="1" applyFill="1" applyAlignment="1">
      <alignment horizontal="left" vertical="center"/>
    </xf>
    <xf numFmtId="0" fontId="19" fillId="0" borderId="0" xfId="5" applyFont="1" applyFill="1" applyAlignment="1">
      <alignment horizontal="center"/>
    </xf>
    <xf numFmtId="0" fontId="23" fillId="0" borderId="0" xfId="0" quotePrefix="1" applyFont="1" applyAlignment="1">
      <alignment horizontal="left"/>
    </xf>
    <xf numFmtId="0" fontId="24" fillId="0" borderId="0" xfId="0" applyFont="1"/>
    <xf numFmtId="0" fontId="25" fillId="0" borderId="0" xfId="0" quotePrefix="1" applyFont="1" applyAlignment="1">
      <alignment horizontal="left"/>
    </xf>
    <xf numFmtId="0" fontId="26" fillId="0" borderId="0" xfId="0" applyFont="1"/>
    <xf numFmtId="0" fontId="7" fillId="0" borderId="0" xfId="0" applyFont="1" applyFill="1"/>
    <xf numFmtId="0" fontId="29" fillId="0" borderId="0" xfId="2" applyFont="1"/>
    <xf numFmtId="0" fontId="28" fillId="0" borderId="0" xfId="2" applyFont="1"/>
    <xf numFmtId="0" fontId="28" fillId="0" borderId="0" xfId="2" applyFont="1" applyBorder="1"/>
    <xf numFmtId="0" fontId="30" fillId="0" borderId="6" xfId="2" applyFont="1" applyBorder="1"/>
    <xf numFmtId="0" fontId="29" fillId="0" borderId="0" xfId="2" applyFont="1" applyBorder="1"/>
    <xf numFmtId="0" fontId="31" fillId="0" borderId="0" xfId="2" applyFont="1" applyBorder="1" applyAlignment="1">
      <alignment horizontal="left" vertical="top" wrapText="1"/>
    </xf>
    <xf numFmtId="0" fontId="32" fillId="0" borderId="6" xfId="2" applyFont="1" applyBorder="1" applyAlignment="1">
      <alignment horizontal="left" wrapText="1"/>
    </xf>
    <xf numFmtId="0" fontId="9" fillId="0" borderId="0" xfId="2" applyFont="1" applyBorder="1" applyAlignment="1">
      <alignment horizontal="left" wrapText="1"/>
    </xf>
    <xf numFmtId="0" fontId="29" fillId="0" borderId="7" xfId="2" applyFont="1" applyFill="1" applyBorder="1"/>
    <xf numFmtId="0" fontId="9" fillId="0" borderId="0" xfId="2" applyFont="1" applyFill="1"/>
    <xf numFmtId="0" fontId="29" fillId="0" borderId="0" xfId="2" applyFont="1" applyFill="1"/>
    <xf numFmtId="0" fontId="28" fillId="0" borderId="0" xfId="2" applyFont="1" applyFill="1"/>
    <xf numFmtId="0" fontId="28" fillId="0" borderId="0" xfId="2" applyFont="1" applyFill="1" applyBorder="1"/>
    <xf numFmtId="0" fontId="32" fillId="0" borderId="0" xfId="2" applyFont="1" applyBorder="1" applyAlignment="1">
      <alignment vertical="top" wrapText="1"/>
    </xf>
    <xf numFmtId="0" fontId="28" fillId="0" borderId="6" xfId="2" applyFont="1" applyBorder="1"/>
    <xf numFmtId="0" fontId="28" fillId="0" borderId="7" xfId="2" applyFont="1" applyBorder="1"/>
    <xf numFmtId="0" fontId="9" fillId="0" borderId="0" xfId="2" applyFont="1" applyAlignment="1">
      <alignment horizontal="left" wrapText="1"/>
    </xf>
    <xf numFmtId="0" fontId="34" fillId="0" borderId="6" xfId="2" applyFont="1" applyBorder="1" applyAlignment="1">
      <alignment horizontal="left" vertical="center" wrapText="1"/>
    </xf>
    <xf numFmtId="0" fontId="34" fillId="0" borderId="0" xfId="2" applyFont="1" applyBorder="1" applyAlignment="1">
      <alignment horizontal="center" vertical="center" wrapText="1"/>
    </xf>
    <xf numFmtId="0" fontId="35" fillId="0" borderId="0"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8" xfId="0" applyFont="1" applyBorder="1"/>
    <xf numFmtId="0" fontId="6" fillId="0" borderId="9" xfId="0" applyFont="1" applyBorder="1"/>
    <xf numFmtId="0" fontId="6" fillId="0" borderId="10" xfId="0" applyFont="1" applyBorder="1"/>
    <xf numFmtId="0" fontId="6" fillId="0" borderId="0" xfId="0" applyFont="1" applyBorder="1"/>
    <xf numFmtId="0" fontId="6" fillId="0" borderId="3" xfId="0" applyFont="1" applyBorder="1"/>
    <xf numFmtId="0" fontId="6" fillId="0" borderId="4" xfId="0" applyFont="1" applyBorder="1"/>
    <xf numFmtId="0" fontId="6" fillId="0" borderId="6" xfId="0" applyFont="1" applyFill="1" applyBorder="1"/>
    <xf numFmtId="0" fontId="6" fillId="0" borderId="0" xfId="0" applyFont="1" applyFill="1" applyBorder="1"/>
    <xf numFmtId="0" fontId="6" fillId="0" borderId="7" xfId="0" applyFont="1" applyFill="1" applyBorder="1"/>
    <xf numFmtId="0" fontId="37" fillId="0" borderId="0" xfId="0" applyFont="1"/>
    <xf numFmtId="164" fontId="6" fillId="0" borderId="0" xfId="4" applyNumberFormat="1" applyFont="1" applyFill="1" applyBorder="1"/>
    <xf numFmtId="0" fontId="38" fillId="0" borderId="6" xfId="0" applyFont="1" applyFill="1" applyBorder="1"/>
    <xf numFmtId="0" fontId="37" fillId="0" borderId="0" xfId="0" applyFont="1" applyFill="1" applyBorder="1" applyAlignment="1">
      <alignment horizontal="center"/>
    </xf>
    <xf numFmtId="164" fontId="6" fillId="3" borderId="0" xfId="4" applyNumberFormat="1" applyFont="1" applyFill="1" applyBorder="1"/>
    <xf numFmtId="0" fontId="39" fillId="0" borderId="0" xfId="0" applyFont="1" applyFill="1" applyBorder="1" applyAlignment="1">
      <alignment wrapText="1"/>
    </xf>
    <xf numFmtId="0" fontId="6" fillId="0" borderId="6" xfId="0" applyFont="1" applyBorder="1"/>
    <xf numFmtId="0" fontId="6" fillId="0" borderId="0" xfId="0" applyFont="1" applyFill="1" applyBorder="1" applyAlignment="1">
      <alignment horizontal="center"/>
    </xf>
    <xf numFmtId="0" fontId="37" fillId="0" borderId="0" xfId="0" applyFont="1" applyFill="1"/>
    <xf numFmtId="0" fontId="38" fillId="0" borderId="6" xfId="0" applyFont="1" applyBorder="1"/>
    <xf numFmtId="0" fontId="37" fillId="0" borderId="0" xfId="0" applyFont="1" applyBorder="1"/>
    <xf numFmtId="0" fontId="38" fillId="0" borderId="6" xfId="0" applyFont="1" applyFill="1" applyBorder="1" applyAlignment="1">
      <alignment horizontal="left" vertical="top" wrapText="1"/>
    </xf>
    <xf numFmtId="0" fontId="38" fillId="0" borderId="6" xfId="0" applyFont="1" applyFill="1" applyBorder="1" applyAlignment="1">
      <alignment horizontal="left" vertical="top"/>
    </xf>
    <xf numFmtId="0" fontId="6" fillId="0" borderId="6" xfId="0" applyFont="1" applyFill="1" applyBorder="1" applyAlignment="1">
      <alignment wrapText="1"/>
    </xf>
    <xf numFmtId="164" fontId="6" fillId="0" borderId="0" xfId="0" applyNumberFormat="1" applyFont="1" applyBorder="1"/>
    <xf numFmtId="164" fontId="6" fillId="3" borderId="24" xfId="0" applyNumberFormat="1" applyFont="1" applyFill="1" applyBorder="1"/>
    <xf numFmtId="0" fontId="40" fillId="0" borderId="0" xfId="0" applyFont="1"/>
    <xf numFmtId="0" fontId="41" fillId="0" borderId="0" xfId="0" applyFont="1" applyBorder="1" applyAlignment="1">
      <alignment wrapText="1"/>
    </xf>
    <xf numFmtId="164" fontId="6" fillId="3" borderId="34" xfId="4" applyNumberFormat="1" applyFont="1" applyFill="1" applyBorder="1"/>
    <xf numFmtId="0" fontId="38" fillId="0" borderId="0" xfId="0" applyFont="1" applyBorder="1"/>
    <xf numFmtId="0" fontId="6" fillId="0" borderId="8" xfId="0" applyFont="1" applyFill="1" applyBorder="1"/>
    <xf numFmtId="164" fontId="6" fillId="0" borderId="10" xfId="0" applyNumberFormat="1" applyFont="1" applyBorder="1"/>
    <xf numFmtId="0" fontId="43" fillId="0" borderId="0" xfId="2" applyFont="1" applyBorder="1" applyAlignment="1">
      <alignment wrapText="1"/>
    </xf>
    <xf numFmtId="0" fontId="40" fillId="0" borderId="6"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6" xfId="0" applyFont="1" applyFill="1" applyBorder="1" applyAlignment="1">
      <alignment wrapText="1"/>
    </xf>
    <xf numFmtId="0" fontId="40" fillId="0" borderId="0" xfId="0" applyFont="1" applyFill="1" applyAlignment="1">
      <alignment wrapText="1"/>
    </xf>
    <xf numFmtId="0" fontId="18" fillId="0" borderId="0" xfId="0" applyFont="1" applyFill="1" applyAlignment="1">
      <alignment wrapText="1"/>
    </xf>
    <xf numFmtId="0" fontId="18" fillId="0" borderId="0" xfId="0" applyFont="1" applyFill="1" applyAlignment="1"/>
    <xf numFmtId="0" fontId="19" fillId="0" borderId="0" xfId="5" applyFont="1" applyFill="1" applyAlignment="1"/>
    <xf numFmtId="0" fontId="46" fillId="2" borderId="0" xfId="5" applyFont="1" applyFill="1" applyBorder="1" applyAlignment="1"/>
    <xf numFmtId="0" fontId="44" fillId="2" borderId="0" xfId="0" applyFont="1" applyFill="1" applyBorder="1"/>
    <xf numFmtId="0" fontId="44" fillId="2" borderId="7" xfId="0" applyFont="1" applyFill="1" applyBorder="1"/>
    <xf numFmtId="0" fontId="6" fillId="0" borderId="0" xfId="0" applyFont="1" applyFill="1" applyAlignment="1"/>
    <xf numFmtId="0" fontId="39" fillId="0" borderId="0" xfId="0" applyFont="1" applyFill="1" applyBorder="1" applyAlignment="1"/>
    <xf numFmtId="0" fontId="6" fillId="0" borderId="0" xfId="0" applyFont="1" applyAlignment="1">
      <alignment wrapText="1"/>
    </xf>
    <xf numFmtId="0" fontId="49" fillId="0" borderId="0" xfId="0" applyFont="1"/>
    <xf numFmtId="0" fontId="27" fillId="0" borderId="0" xfId="2" applyFont="1" applyFill="1"/>
    <xf numFmtId="0" fontId="38" fillId="0" borderId="5" xfId="0" applyFont="1" applyBorder="1"/>
    <xf numFmtId="0" fontId="50" fillId="0" borderId="3" xfId="0" applyFont="1" applyBorder="1"/>
    <xf numFmtId="43" fontId="6" fillId="0" borderId="0" xfId="4" applyFont="1" applyBorder="1"/>
    <xf numFmtId="0" fontId="6" fillId="0" borderId="7" xfId="0" applyFont="1" applyBorder="1"/>
    <xf numFmtId="43" fontId="6" fillId="3" borderId="2" xfId="4" applyFont="1" applyFill="1" applyBorder="1"/>
    <xf numFmtId="0" fontId="51" fillId="0" borderId="0" xfId="0" applyFont="1" applyBorder="1"/>
    <xf numFmtId="43" fontId="6" fillId="0" borderId="9" xfId="4" applyFont="1" applyFill="1" applyBorder="1"/>
    <xf numFmtId="0" fontId="51" fillId="0" borderId="9" xfId="0" applyFont="1" applyFill="1" applyBorder="1"/>
    <xf numFmtId="0" fontId="6" fillId="0" borderId="9" xfId="0" applyFont="1" applyFill="1" applyBorder="1"/>
    <xf numFmtId="0" fontId="6" fillId="0" borderId="10" xfId="0" applyFont="1" applyFill="1" applyBorder="1"/>
    <xf numFmtId="0" fontId="6" fillId="0" borderId="0" xfId="0" applyFont="1" applyAlignment="1">
      <alignment horizontal="center" vertical="top" wrapText="1"/>
    </xf>
    <xf numFmtId="43" fontId="6" fillId="0" borderId="0" xfId="4" applyFont="1" applyFill="1" applyBorder="1"/>
    <xf numFmtId="43" fontId="6" fillId="0" borderId="3" xfId="4" applyFont="1" applyFill="1" applyBorder="1"/>
    <xf numFmtId="0" fontId="6" fillId="0" borderId="3" xfId="0" applyFont="1" applyFill="1" applyBorder="1"/>
    <xf numFmtId="0" fontId="6" fillId="0" borderId="4" xfId="0" applyFont="1" applyFill="1" applyBorder="1"/>
    <xf numFmtId="43" fontId="6" fillId="0" borderId="9" xfId="4" applyFont="1" applyBorder="1"/>
    <xf numFmtId="43" fontId="6" fillId="0" borderId="0" xfId="4" applyFont="1"/>
    <xf numFmtId="0" fontId="52" fillId="0" borderId="3" xfId="0" applyFont="1" applyBorder="1"/>
    <xf numFmtId="43" fontId="6" fillId="0" borderId="3" xfId="4" applyFont="1" applyBorder="1"/>
    <xf numFmtId="0" fontId="24" fillId="0" borderId="6" xfId="0" applyFont="1" applyBorder="1"/>
    <xf numFmtId="0" fontId="51" fillId="0" borderId="3" xfId="0" applyFont="1" applyBorder="1"/>
    <xf numFmtId="43" fontId="6" fillId="3" borderId="0" xfId="4" applyFont="1" applyFill="1" applyBorder="1"/>
    <xf numFmtId="0" fontId="30" fillId="0" borderId="0" xfId="0" applyFont="1"/>
    <xf numFmtId="0" fontId="44" fillId="2" borderId="6" xfId="0" applyFont="1" applyFill="1" applyBorder="1"/>
    <xf numFmtId="0" fontId="10" fillId="2" borderId="0" xfId="0" applyFont="1" applyFill="1" applyBorder="1"/>
    <xf numFmtId="0" fontId="10" fillId="2" borderId="7" xfId="0" applyFont="1" applyFill="1" applyBorder="1"/>
    <xf numFmtId="0" fontId="46" fillId="2" borderId="6" xfId="5" applyFont="1" applyFill="1" applyBorder="1" applyAlignment="1"/>
    <xf numFmtId="0" fontId="38" fillId="0" borderId="0" xfId="0" applyFont="1"/>
    <xf numFmtId="0" fontId="38" fillId="0" borderId="2" xfId="0" applyFont="1" applyBorder="1" applyAlignment="1">
      <alignment wrapText="1"/>
    </xf>
    <xf numFmtId="0" fontId="6" fillId="0" borderId="0" xfId="0" applyFont="1" applyBorder="1" applyAlignment="1">
      <alignment wrapText="1"/>
    </xf>
    <xf numFmtId="0" fontId="51" fillId="0" borderId="0" xfId="0" applyFont="1"/>
    <xf numFmtId="164" fontId="6" fillId="5" borderId="0" xfId="4" applyNumberFormat="1" applyFont="1" applyFill="1" applyBorder="1"/>
    <xf numFmtId="164" fontId="6" fillId="0" borderId="0" xfId="4" applyNumberFormat="1" applyFont="1" applyBorder="1"/>
    <xf numFmtId="164" fontId="38" fillId="5" borderId="0" xfId="4" applyNumberFormat="1" applyFont="1" applyFill="1" applyBorder="1"/>
    <xf numFmtId="164" fontId="38" fillId="0" borderId="0" xfId="4" applyNumberFormat="1" applyFont="1" applyBorder="1"/>
    <xf numFmtId="164" fontId="38" fillId="0" borderId="0" xfId="4" applyNumberFormat="1" applyFont="1" applyFill="1" applyBorder="1"/>
    <xf numFmtId="164" fontId="6" fillId="0" borderId="0" xfId="4" applyNumberFormat="1" applyFont="1"/>
    <xf numFmtId="164" fontId="6" fillId="5" borderId="0" xfId="4" applyNumberFormat="1" applyFont="1" applyFill="1"/>
    <xf numFmtId="0" fontId="45" fillId="0" borderId="5" xfId="0" applyFont="1" applyBorder="1"/>
    <xf numFmtId="164" fontId="6" fillId="5" borderId="0" xfId="4" applyNumberFormat="1" applyFont="1" applyFill="1" applyBorder="1" applyAlignment="1">
      <alignment horizontal="center" vertical="center" wrapText="1"/>
    </xf>
    <xf numFmtId="0" fontId="51" fillId="0" borderId="0" xfId="0" applyFont="1" applyFill="1" applyAlignment="1">
      <alignmen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164" fontId="51" fillId="0" borderId="0" xfId="4" applyNumberFormat="1" applyFont="1" applyFill="1" applyBorder="1" applyAlignment="1">
      <alignment horizontal="center" vertical="center" wrapText="1"/>
    </xf>
    <xf numFmtId="0" fontId="51" fillId="0" borderId="0" xfId="0" applyFont="1" applyFill="1" applyAlignment="1">
      <alignment horizontal="left" vertical="top" wrapText="1"/>
    </xf>
    <xf numFmtId="164" fontId="51" fillId="0" borderId="0" xfId="4" applyNumberFormat="1" applyFont="1" applyBorder="1" applyAlignment="1">
      <alignment horizontal="center" vertical="center" wrapText="1"/>
    </xf>
    <xf numFmtId="164" fontId="38" fillId="3" borderId="0" xfId="4" applyNumberFormat="1" applyFont="1" applyFill="1" applyBorder="1" applyAlignment="1">
      <alignment horizontal="center" vertical="center" wrapText="1"/>
    </xf>
    <xf numFmtId="164" fontId="6" fillId="0" borderId="0" xfId="4" applyNumberFormat="1" applyFont="1" applyBorder="1" applyAlignment="1">
      <alignment horizontal="center" vertical="center"/>
    </xf>
    <xf numFmtId="0" fontId="7" fillId="0" borderId="0" xfId="0" applyFont="1"/>
    <xf numFmtId="0" fontId="38" fillId="0" borderId="0" xfId="2" applyFont="1" applyAlignment="1">
      <alignment horizontal="left" vertical="center"/>
    </xf>
    <xf numFmtId="14" fontId="6" fillId="0" borderId="0" xfId="0" applyNumberFormat="1" applyFont="1" applyFill="1" applyAlignment="1">
      <alignment vertical="center"/>
    </xf>
    <xf numFmtId="0" fontId="6" fillId="0" borderId="0" xfId="2" applyFont="1"/>
    <xf numFmtId="0" fontId="38" fillId="0" borderId="0" xfId="2" applyFont="1" applyAlignment="1">
      <alignment horizontal="center" vertical="center" wrapText="1"/>
    </xf>
    <xf numFmtId="0" fontId="53" fillId="0" borderId="2" xfId="2" applyFont="1" applyBorder="1" applyAlignment="1"/>
    <xf numFmtId="0" fontId="34" fillId="0" borderId="18" xfId="2" applyFont="1" applyBorder="1" applyAlignment="1">
      <alignment horizontal="center"/>
    </xf>
    <xf numFmtId="0" fontId="34" fillId="0" borderId="2" xfId="2" applyFont="1" applyBorder="1" applyAlignment="1">
      <alignment horizontal="center"/>
    </xf>
    <xf numFmtId="0" fontId="34" fillId="0" borderId="19" xfId="2" applyFont="1" applyBorder="1" applyAlignment="1">
      <alignment horizontal="center" wrapText="1"/>
    </xf>
    <xf numFmtId="0" fontId="34" fillId="0" borderId="0" xfId="2" applyFont="1"/>
    <xf numFmtId="41" fontId="28" fillId="0" borderId="20" xfId="2" applyNumberFormat="1" applyFont="1" applyBorder="1"/>
    <xf numFmtId="41" fontId="28" fillId="0" borderId="0" xfId="2" applyNumberFormat="1" applyFont="1" applyBorder="1"/>
    <xf numFmtId="41" fontId="28" fillId="0" borderId="21" xfId="2" applyNumberFormat="1" applyFont="1" applyFill="1" applyBorder="1"/>
    <xf numFmtId="41" fontId="28" fillId="0" borderId="0" xfId="2" applyNumberFormat="1" applyFont="1" applyFill="1" applyBorder="1"/>
    <xf numFmtId="165" fontId="34" fillId="0" borderId="0" xfId="2" applyNumberFormat="1" applyFont="1"/>
    <xf numFmtId="164" fontId="28" fillId="0" borderId="21" xfId="4" applyNumberFormat="1" applyFont="1" applyFill="1" applyBorder="1"/>
    <xf numFmtId="164" fontId="28" fillId="0" borderId="0" xfId="4" applyNumberFormat="1" applyFont="1" applyBorder="1"/>
    <xf numFmtId="164" fontId="28" fillId="0" borderId="0" xfId="4" applyNumberFormat="1" applyFont="1" applyFill="1" applyBorder="1"/>
    <xf numFmtId="164" fontId="28" fillId="0" borderId="19" xfId="4" applyNumberFormat="1" applyFont="1" applyFill="1" applyBorder="1"/>
    <xf numFmtId="164" fontId="28" fillId="0" borderId="0" xfId="4" applyNumberFormat="1" applyFont="1"/>
    <xf numFmtId="164" fontId="28" fillId="0" borderId="11" xfId="4" applyNumberFormat="1" applyFont="1" applyBorder="1"/>
    <xf numFmtId="0" fontId="44" fillId="0" borderId="0" xfId="0" applyFont="1" applyBorder="1" applyAlignment="1">
      <alignment vertical="top" wrapText="1"/>
    </xf>
    <xf numFmtId="0" fontId="44" fillId="0" borderId="0" xfId="0" applyFont="1" applyBorder="1" applyAlignment="1">
      <alignment horizontal="left" vertical="top" wrapText="1"/>
    </xf>
    <xf numFmtId="0" fontId="54" fillId="0" borderId="0" xfId="0" applyFont="1"/>
    <xf numFmtId="0" fontId="6" fillId="0" borderId="0" xfId="0"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wrapText="1"/>
    </xf>
    <xf numFmtId="0" fontId="6" fillId="0" borderId="0" xfId="0" applyFont="1" applyAlignment="1">
      <alignment horizontal="left"/>
    </xf>
    <xf numFmtId="0" fontId="38" fillId="0" borderId="0" xfId="0" applyFont="1" applyBorder="1" applyAlignment="1">
      <alignment wrapText="1"/>
    </xf>
    <xf numFmtId="0" fontId="30" fillId="0" borderId="0" xfId="0" applyFont="1" applyFill="1"/>
    <xf numFmtId="0" fontId="30" fillId="0" borderId="0" xfId="0" applyFont="1" applyAlignment="1">
      <alignment horizontal="left"/>
    </xf>
    <xf numFmtId="0" fontId="6" fillId="0" borderId="0" xfId="0" applyFont="1" applyBorder="1" applyAlignment="1">
      <alignment horizontal="left" wrapText="1"/>
    </xf>
    <xf numFmtId="14" fontId="28" fillId="0" borderId="0" xfId="2" applyNumberFormat="1" applyFont="1" applyFill="1" applyBorder="1"/>
    <xf numFmtId="9" fontId="28" fillId="0" borderId="0" xfId="1" applyFont="1" applyFill="1" applyBorder="1"/>
    <xf numFmtId="0" fontId="6" fillId="0" borderId="0" xfId="0" applyFont="1" applyFill="1" applyBorder="1" applyAlignment="1">
      <alignment wrapText="1"/>
    </xf>
    <xf numFmtId="0" fontId="56" fillId="0" borderId="0" xfId="2" applyFont="1" applyFill="1" applyAlignment="1">
      <alignment wrapText="1"/>
    </xf>
    <xf numFmtId="14" fontId="28" fillId="4" borderId="0" xfId="2" applyNumberFormat="1" applyFont="1" applyFill="1"/>
    <xf numFmtId="0" fontId="6" fillId="0" borderId="0" xfId="0" applyFont="1" applyFill="1" applyBorder="1" applyAlignment="1"/>
    <xf numFmtId="0" fontId="29" fillId="0" borderId="0" xfId="0" applyFont="1" applyFill="1" applyBorder="1" applyAlignment="1"/>
    <xf numFmtId="14" fontId="34" fillId="0" borderId="0" xfId="2" applyNumberFormat="1" applyFont="1" applyFill="1" applyBorder="1"/>
    <xf numFmtId="14" fontId="57" fillId="0" borderId="0" xfId="2" applyNumberFormat="1" applyFont="1" applyFill="1" applyBorder="1"/>
    <xf numFmtId="9" fontId="28" fillId="0" borderId="0" xfId="1" applyFont="1" applyFill="1" applyBorder="1" applyAlignment="1">
      <alignment horizontal="center"/>
    </xf>
    <xf numFmtId="0" fontId="29" fillId="0" borderId="0" xfId="0" applyFont="1" applyFill="1" applyBorder="1" applyAlignment="1">
      <alignment wrapText="1"/>
    </xf>
    <xf numFmtId="164" fontId="6" fillId="0" borderId="0" xfId="0" applyNumberFormat="1" applyFont="1" applyFill="1" applyBorder="1"/>
    <xf numFmtId="0" fontId="58" fillId="0" borderId="0" xfId="2" applyFont="1" applyFill="1" applyBorder="1"/>
    <xf numFmtId="43" fontId="6" fillId="0" borderId="0" xfId="0" applyNumberFormat="1" applyFont="1" applyFill="1" applyBorder="1"/>
    <xf numFmtId="0" fontId="38" fillId="0" borderId="0" xfId="0" applyFont="1" applyFill="1" applyBorder="1" applyAlignment="1">
      <alignment wrapText="1"/>
    </xf>
    <xf numFmtId="0" fontId="56" fillId="0" borderId="2" xfId="0" applyFont="1" applyBorder="1" applyAlignment="1">
      <alignment horizontal="center" wrapText="1"/>
    </xf>
    <xf numFmtId="0" fontId="38" fillId="0" borderId="26" xfId="0" applyFont="1" applyBorder="1" applyAlignment="1">
      <alignment horizontal="center" vertical="center" wrapText="1"/>
    </xf>
    <xf numFmtId="0" fontId="38" fillId="0" borderId="27" xfId="0" applyFont="1" applyBorder="1" applyAlignment="1">
      <alignment horizontal="center" vertical="center" wrapText="1"/>
    </xf>
    <xf numFmtId="0" fontId="38" fillId="0" borderId="27" xfId="0" applyFont="1" applyFill="1" applyBorder="1" applyAlignment="1">
      <alignment horizontal="center" vertical="center" wrapText="1"/>
    </xf>
    <xf numFmtId="0" fontId="38" fillId="0" borderId="28" xfId="0" applyFont="1" applyBorder="1" applyAlignment="1">
      <alignment horizontal="center" vertical="center" wrapText="1"/>
    </xf>
    <xf numFmtId="0" fontId="38" fillId="0" borderId="18"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2" xfId="0" quotePrefix="1"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0" xfId="0" applyFont="1" applyFill="1" applyAlignment="1">
      <alignment wrapText="1"/>
    </xf>
    <xf numFmtId="0" fontId="38" fillId="0" borderId="0" xfId="0" applyFont="1" applyFill="1" applyBorder="1" applyAlignment="1">
      <alignment horizontal="center" vertical="center" wrapText="1"/>
    </xf>
    <xf numFmtId="0" fontId="6" fillId="0" borderId="0" xfId="0" applyFont="1" applyFill="1" applyAlignment="1">
      <alignment vertical="top"/>
    </xf>
    <xf numFmtId="0" fontId="6" fillId="0" borderId="20" xfId="0" applyFont="1" applyBorder="1" applyAlignment="1">
      <alignment vertical="top" wrapText="1"/>
    </xf>
    <xf numFmtId="0" fontId="6" fillId="0" borderId="0" xfId="0" applyFont="1" applyBorder="1" applyAlignment="1">
      <alignment vertical="top" wrapText="1"/>
    </xf>
    <xf numFmtId="0" fontId="6" fillId="0" borderId="21" xfId="0" applyFont="1" applyBorder="1" applyAlignment="1">
      <alignment vertical="top" wrapText="1"/>
    </xf>
    <xf numFmtId="0" fontId="6" fillId="0" borderId="20" xfId="0" applyFont="1" applyBorder="1"/>
    <xf numFmtId="0" fontId="29" fillId="0" borderId="0" xfId="0" applyFont="1" applyBorder="1" applyAlignment="1">
      <alignment wrapText="1"/>
    </xf>
    <xf numFmtId="0" fontId="8" fillId="0" borderId="20" xfId="0" applyFont="1" applyFill="1" applyBorder="1" applyAlignment="1">
      <alignment wrapText="1"/>
    </xf>
    <xf numFmtId="0" fontId="8" fillId="0" borderId="0" xfId="0" applyFont="1" applyFill="1" applyBorder="1" applyAlignment="1">
      <alignment wrapText="1"/>
    </xf>
    <xf numFmtId="0" fontId="6" fillId="0" borderId="21" xfId="0" applyFont="1" applyBorder="1"/>
    <xf numFmtId="164" fontId="6" fillId="0" borderId="0" xfId="4" applyNumberFormat="1" applyFont="1" applyFill="1" applyBorder="1" applyAlignment="1">
      <alignment wrapText="1"/>
    </xf>
    <xf numFmtId="43" fontId="6" fillId="0" borderId="21" xfId="4" applyFont="1" applyBorder="1" applyAlignment="1">
      <alignment horizontal="right" wrapText="1"/>
    </xf>
    <xf numFmtId="43" fontId="6" fillId="0" borderId="21" xfId="4" applyFont="1" applyFill="1" applyBorder="1" applyAlignment="1">
      <alignment horizontal="right" wrapText="1"/>
    </xf>
    <xf numFmtId="9" fontId="6" fillId="0" borderId="0" xfId="1" applyFont="1" applyBorder="1" applyAlignment="1">
      <alignment horizontal="right" wrapText="1"/>
    </xf>
    <xf numFmtId="9" fontId="6" fillId="0" borderId="0" xfId="1" applyNumberFormat="1" applyFont="1" applyBorder="1" applyAlignment="1">
      <alignment horizontal="right" wrapText="1"/>
    </xf>
    <xf numFmtId="167" fontId="6" fillId="0" borderId="21" xfId="4" applyNumberFormat="1" applyFont="1" applyFill="1" applyBorder="1"/>
    <xf numFmtId="41" fontId="30" fillId="0" borderId="0" xfId="4" applyNumberFormat="1" applyFont="1" applyFill="1" applyBorder="1" applyAlignment="1">
      <alignment horizontal="center" wrapText="1"/>
    </xf>
    <xf numFmtId="41" fontId="30" fillId="0" borderId="21" xfId="4" applyNumberFormat="1" applyFont="1" applyFill="1" applyBorder="1" applyAlignment="1">
      <alignment horizontal="center" wrapText="1"/>
    </xf>
    <xf numFmtId="41" fontId="6" fillId="0" borderId="0" xfId="0" applyNumberFormat="1" applyFont="1"/>
    <xf numFmtId="9" fontId="6" fillId="0" borderId="21" xfId="1" applyNumberFormat="1" applyFont="1" applyBorder="1" applyAlignment="1">
      <alignment horizontal="right" wrapText="1"/>
    </xf>
    <xf numFmtId="164" fontId="6" fillId="0" borderId="0" xfId="4" applyNumberFormat="1" applyFont="1" applyFill="1" applyBorder="1" applyAlignment="1" applyProtection="1">
      <alignment wrapText="1"/>
    </xf>
    <xf numFmtId="49" fontId="6" fillId="0" borderId="0" xfId="0" applyNumberFormat="1" applyFont="1" applyFill="1" applyAlignment="1">
      <alignment horizontal="center" wrapText="1"/>
    </xf>
    <xf numFmtId="0" fontId="36" fillId="0" borderId="0" xfId="0" applyFont="1" applyFill="1" applyBorder="1" applyAlignment="1">
      <alignment vertical="top" wrapText="1"/>
    </xf>
    <xf numFmtId="0" fontId="36" fillId="0" borderId="21" xfId="0" applyFont="1" applyFill="1" applyBorder="1" applyAlignment="1">
      <alignment vertical="top" wrapText="1"/>
    </xf>
    <xf numFmtId="0" fontId="6" fillId="0" borderId="21" xfId="0" applyFont="1" applyFill="1" applyBorder="1"/>
    <xf numFmtId="164" fontId="6" fillId="0" borderId="25" xfId="0" applyNumberFormat="1" applyFont="1" applyBorder="1"/>
    <xf numFmtId="164" fontId="6" fillId="0" borderId="12" xfId="0" applyNumberFormat="1" applyFont="1" applyBorder="1"/>
    <xf numFmtId="0" fontId="37" fillId="0" borderId="0" xfId="0" applyFont="1" applyBorder="1" applyAlignment="1">
      <alignment horizontal="center"/>
    </xf>
    <xf numFmtId="164" fontId="6" fillId="0" borderId="21" xfId="4" applyNumberFormat="1" applyFont="1" applyFill="1" applyBorder="1"/>
    <xf numFmtId="164" fontId="6" fillId="0" borderId="35" xfId="4" applyNumberFormat="1" applyFont="1" applyFill="1" applyBorder="1"/>
    <xf numFmtId="164" fontId="6" fillId="0" borderId="36" xfId="4" applyNumberFormat="1" applyFont="1" applyFill="1" applyBorder="1"/>
    <xf numFmtId="164" fontId="6" fillId="0" borderId="20" xfId="0" applyNumberFormat="1" applyFont="1" applyBorder="1"/>
    <xf numFmtId="0" fontId="42" fillId="0" borderId="0" xfId="0" applyFont="1" applyFill="1" applyBorder="1" applyAlignment="1">
      <alignment horizontal="center" wrapText="1"/>
    </xf>
    <xf numFmtId="0" fontId="6" fillId="0" borderId="18" xfId="0" applyFont="1" applyBorder="1"/>
    <xf numFmtId="0" fontId="6" fillId="0" borderId="2" xfId="0" applyFont="1" applyBorder="1"/>
    <xf numFmtId="0" fontId="6" fillId="0" borderId="19" xfId="0" applyFont="1" applyBorder="1"/>
    <xf numFmtId="0" fontId="42" fillId="0" borderId="2" xfId="0" applyFont="1" applyFill="1" applyBorder="1" applyAlignment="1">
      <alignment horizontal="center" wrapText="1"/>
    </xf>
    <xf numFmtId="0" fontId="6" fillId="0" borderId="2" xfId="0" applyFont="1" applyBorder="1" applyAlignment="1">
      <alignment horizontal="right"/>
    </xf>
    <xf numFmtId="0" fontId="37" fillId="0" borderId="0" xfId="0" applyFont="1" applyFill="1" applyAlignment="1">
      <alignment horizontal="center"/>
    </xf>
    <xf numFmtId="0" fontId="6" fillId="0" borderId="0" xfId="0" applyFont="1" applyFill="1" applyAlignment="1">
      <alignment horizontal="right"/>
    </xf>
    <xf numFmtId="0" fontId="36" fillId="0" borderId="0" xfId="0" applyFont="1" applyFill="1" applyAlignment="1">
      <alignment horizontal="left" vertical="top" wrapText="1"/>
    </xf>
    <xf numFmtId="0" fontId="36" fillId="0" borderId="0" xfId="0" applyFont="1" applyFill="1" applyBorder="1" applyAlignment="1">
      <alignment horizontal="left" vertical="top" wrapText="1"/>
    </xf>
    <xf numFmtId="0" fontId="45" fillId="0" borderId="7" xfId="0" applyFont="1" applyFill="1" applyBorder="1" applyAlignment="1">
      <alignment wrapText="1"/>
    </xf>
    <xf numFmtId="0" fontId="45" fillId="0" borderId="0" xfId="0" applyFont="1" applyFill="1" applyBorder="1" applyAlignment="1">
      <alignment wrapText="1"/>
    </xf>
    <xf numFmtId="0" fontId="38" fillId="0" borderId="30" xfId="0" applyFont="1" applyBorder="1" applyAlignment="1">
      <alignment wrapText="1"/>
    </xf>
    <xf numFmtId="0" fontId="38" fillId="0" borderId="7" xfId="0" applyFont="1" applyFill="1" applyBorder="1" applyAlignment="1">
      <alignment horizontal="center" vertical="center" wrapText="1"/>
    </xf>
    <xf numFmtId="164" fontId="6" fillId="0" borderId="0" xfId="4" applyNumberFormat="1" applyFont="1" applyFill="1" applyBorder="1" applyAlignment="1">
      <alignment horizontal="right"/>
    </xf>
    <xf numFmtId="164" fontId="6" fillId="0" borderId="12" xfId="4" applyNumberFormat="1" applyFont="1" applyFill="1" applyBorder="1"/>
    <xf numFmtId="0" fontId="6" fillId="0" borderId="7" xfId="0" applyFont="1" applyFill="1" applyBorder="1" applyAlignment="1">
      <alignment horizontal="right"/>
    </xf>
    <xf numFmtId="0" fontId="38" fillId="0" borderId="24" xfId="0" applyFont="1" applyFill="1" applyBorder="1" applyAlignment="1">
      <alignment horizontal="center" wrapText="1"/>
    </xf>
    <xf numFmtId="164" fontId="6" fillId="0" borderId="7" xfId="4" applyNumberFormat="1" applyFont="1" applyFill="1" applyBorder="1"/>
    <xf numFmtId="0" fontId="60" fillId="0" borderId="0" xfId="0" applyFont="1" applyFill="1" applyAlignment="1">
      <alignment horizontal="center"/>
    </xf>
    <xf numFmtId="0" fontId="29" fillId="0" borderId="0" xfId="0" applyFont="1" applyFill="1" applyAlignment="1">
      <alignment horizontal="right"/>
    </xf>
    <xf numFmtId="164" fontId="36" fillId="0" borderId="0" xfId="4" applyNumberFormat="1" applyFont="1" applyFill="1" applyBorder="1" applyAlignment="1">
      <alignment horizontal="left" vertical="top" wrapText="1"/>
    </xf>
    <xf numFmtId="0" fontId="8" fillId="0" borderId="6" xfId="0" applyFont="1" applyBorder="1"/>
    <xf numFmtId="164" fontId="6" fillId="0" borderId="12" xfId="4" applyNumberFormat="1" applyFont="1" applyFill="1" applyBorder="1" applyAlignment="1">
      <alignment horizontal="right"/>
    </xf>
    <xf numFmtId="164" fontId="6" fillId="0" borderId="31" xfId="4" applyNumberFormat="1" applyFont="1" applyFill="1" applyBorder="1" applyAlignment="1">
      <alignment horizontal="right"/>
    </xf>
    <xf numFmtId="0" fontId="6" fillId="0" borderId="0" xfId="0" applyFont="1" applyFill="1" applyBorder="1" applyAlignment="1">
      <alignment horizontal="right"/>
    </xf>
    <xf numFmtId="0" fontId="6" fillId="0" borderId="9" xfId="0" applyFont="1" applyFill="1" applyBorder="1" applyAlignment="1">
      <alignment horizontal="right"/>
    </xf>
    <xf numFmtId="164" fontId="6" fillId="0" borderId="9" xfId="4" applyNumberFormat="1" applyFont="1" applyFill="1" applyBorder="1" applyAlignment="1">
      <alignment wrapText="1"/>
    </xf>
    <xf numFmtId="0" fontId="36" fillId="0" borderId="9" xfId="0" applyFont="1" applyFill="1" applyBorder="1" applyAlignment="1">
      <alignment horizontal="left" vertical="top" wrapText="1"/>
    </xf>
    <xf numFmtId="0" fontId="6" fillId="0" borderId="5" xfId="0" applyFont="1" applyFill="1" applyBorder="1"/>
    <xf numFmtId="0" fontId="6" fillId="0" borderId="3" xfId="0" applyFont="1" applyFill="1" applyBorder="1" applyAlignment="1">
      <alignment wrapText="1"/>
    </xf>
    <xf numFmtId="0" fontId="6" fillId="0" borderId="3" xfId="0" applyFont="1" applyFill="1" applyBorder="1" applyAlignment="1">
      <alignment horizontal="right"/>
    </xf>
    <xf numFmtId="164" fontId="6" fillId="0" borderId="3" xfId="4" applyNumberFormat="1" applyFont="1" applyFill="1" applyBorder="1" applyAlignment="1">
      <alignment wrapText="1"/>
    </xf>
    <xf numFmtId="0" fontId="36" fillId="0" borderId="3" xfId="0" applyFont="1" applyFill="1" applyBorder="1" applyAlignment="1">
      <alignment horizontal="left" vertical="top" wrapText="1"/>
    </xf>
    <xf numFmtId="0" fontId="6" fillId="0" borderId="4" xfId="0" applyFont="1" applyFill="1" applyBorder="1" applyAlignment="1">
      <alignment wrapText="1"/>
    </xf>
    <xf numFmtId="0" fontId="6" fillId="0" borderId="0" xfId="0" applyFont="1" applyAlignment="1">
      <alignment horizontal="right"/>
    </xf>
    <xf numFmtId="49" fontId="44" fillId="0" borderId="0" xfId="4" applyNumberFormat="1" applyFont="1" applyFill="1" applyBorder="1" applyAlignment="1">
      <alignment wrapText="1"/>
    </xf>
    <xf numFmtId="164" fontId="6" fillId="0" borderId="0" xfId="0" applyNumberFormat="1" applyFont="1" applyAlignment="1">
      <alignment horizontal="right"/>
    </xf>
    <xf numFmtId="164" fontId="6" fillId="0" borderId="0" xfId="0" applyNumberFormat="1" applyFont="1" applyBorder="1" applyAlignment="1">
      <alignment horizontal="right"/>
    </xf>
    <xf numFmtId="0" fontId="6" fillId="0" borderId="0" xfId="0" applyFont="1" applyBorder="1" applyAlignment="1">
      <alignment horizontal="center"/>
    </xf>
    <xf numFmtId="0" fontId="29" fillId="0" borderId="0" xfId="0" applyFont="1"/>
    <xf numFmtId="0" fontId="29" fillId="0" borderId="0" xfId="0" applyFont="1" applyFill="1"/>
    <xf numFmtId="0" fontId="44" fillId="0" borderId="0" xfId="0" applyFont="1"/>
    <xf numFmtId="0" fontId="38" fillId="0" borderId="3" xfId="0" quotePrefix="1" applyFont="1" applyBorder="1" applyAlignment="1">
      <alignment horizontal="center" vertical="center" wrapText="1"/>
    </xf>
    <xf numFmtId="0" fontId="38" fillId="0" borderId="3" xfId="0" applyFont="1" applyBorder="1" applyAlignment="1">
      <alignment vertical="center" wrapText="1"/>
    </xf>
    <xf numFmtId="0" fontId="38" fillId="0" borderId="0" xfId="0" applyFont="1" applyBorder="1" applyAlignment="1">
      <alignment horizontal="left"/>
    </xf>
    <xf numFmtId="0" fontId="38" fillId="0" borderId="0" xfId="0" quotePrefix="1" applyFont="1" applyBorder="1" applyAlignment="1">
      <alignment horizontal="center" vertical="center" wrapText="1"/>
    </xf>
    <xf numFmtId="0" fontId="38" fillId="0" borderId="0" xfId="0" applyFont="1" applyBorder="1" applyAlignment="1">
      <alignment vertical="center" wrapText="1"/>
    </xf>
    <xf numFmtId="0" fontId="38" fillId="0" borderId="0" xfId="0" quotePrefix="1" applyFont="1" applyFill="1" applyBorder="1" applyAlignment="1">
      <alignment horizontal="center" wrapText="1"/>
    </xf>
    <xf numFmtId="166" fontId="6" fillId="0" borderId="0" xfId="4" applyNumberFormat="1" applyFont="1" applyBorder="1"/>
    <xf numFmtId="166" fontId="6" fillId="0" borderId="0" xfId="4" applyNumberFormat="1" applyFont="1" applyFill="1" applyBorder="1" applyAlignment="1">
      <alignment horizontal="center" vertical="center"/>
    </xf>
    <xf numFmtId="166" fontId="6" fillId="0" borderId="0" xfId="4" applyNumberFormat="1" applyFont="1" applyBorder="1" applyAlignment="1">
      <alignment horizontal="center" vertical="center"/>
    </xf>
    <xf numFmtId="0" fontId="6" fillId="0" borderId="6" xfId="0" applyFont="1" applyBorder="1" applyAlignment="1"/>
    <xf numFmtId="0" fontId="6" fillId="0" borderId="0" xfId="0" applyFont="1" applyBorder="1" applyAlignment="1"/>
    <xf numFmtId="0" fontId="51" fillId="0" borderId="7" xfId="0" applyFont="1" applyBorder="1" applyAlignment="1">
      <alignment vertical="top" wrapText="1"/>
    </xf>
    <xf numFmtId="0" fontId="51" fillId="0" borderId="0" xfId="0" applyFont="1" applyAlignment="1">
      <alignment vertical="top" wrapText="1"/>
    </xf>
    <xf numFmtId="0" fontId="6" fillId="0" borderId="6" xfId="0" applyFont="1" applyFill="1" applyBorder="1" applyAlignment="1">
      <alignment horizontal="left" vertical="top" wrapText="1"/>
    </xf>
    <xf numFmtId="166" fontId="24" fillId="0" borderId="0" xfId="4" applyNumberFormat="1" applyFont="1" applyFill="1" applyBorder="1" applyAlignment="1">
      <alignment horizontal="center" vertical="center" wrapText="1"/>
    </xf>
    <xf numFmtId="0" fontId="51" fillId="0" borderId="7" xfId="0" applyFont="1" applyFill="1" applyBorder="1" applyAlignment="1">
      <alignment vertical="top" wrapText="1"/>
    </xf>
    <xf numFmtId="166" fontId="24" fillId="0" borderId="0" xfId="4" applyNumberFormat="1" applyFont="1" applyBorder="1" applyAlignment="1">
      <alignment horizontal="center" vertical="center" wrapText="1"/>
    </xf>
    <xf numFmtId="166" fontId="38" fillId="3" borderId="0" xfId="4" applyNumberFormat="1" applyFont="1" applyFill="1" applyBorder="1" applyAlignment="1">
      <alignment horizontal="center" vertical="center" wrapText="1"/>
    </xf>
    <xf numFmtId="166" fontId="38" fillId="0" borderId="0" xfId="4" applyNumberFormat="1" applyFont="1" applyBorder="1" applyAlignment="1">
      <alignment horizontal="center" vertical="center"/>
    </xf>
    <xf numFmtId="0" fontId="51" fillId="0" borderId="6" xfId="0" applyFont="1" applyBorder="1" applyAlignment="1">
      <alignment vertical="top"/>
    </xf>
    <xf numFmtId="0" fontId="51" fillId="0" borderId="0" xfId="0" applyFont="1" applyAlignment="1">
      <alignment vertical="top"/>
    </xf>
    <xf numFmtId="164" fontId="24" fillId="0" borderId="0" xfId="4" applyNumberFormat="1" applyFont="1" applyBorder="1" applyAlignment="1">
      <alignment horizontal="center" vertical="center" wrapText="1"/>
    </xf>
    <xf numFmtId="0" fontId="6" fillId="0" borderId="9" xfId="0" applyFont="1" applyBorder="1" applyAlignment="1">
      <alignment horizontal="center"/>
    </xf>
    <xf numFmtId="0" fontId="18" fillId="2" borderId="6" xfId="0" applyFont="1" applyFill="1" applyBorder="1"/>
    <xf numFmtId="0" fontId="19" fillId="2" borderId="0" xfId="5" applyFont="1" applyFill="1" applyBorder="1" applyAlignment="1"/>
    <xf numFmtId="0" fontId="18" fillId="2" borderId="0" xfId="0" applyFont="1" applyFill="1" applyBorder="1"/>
    <xf numFmtId="0" fontId="18" fillId="2" borderId="7" xfId="0" applyFont="1" applyFill="1" applyBorder="1"/>
    <xf numFmtId="0" fontId="19" fillId="2" borderId="6" xfId="5" applyFont="1" applyFill="1" applyBorder="1" applyAlignment="1"/>
    <xf numFmtId="0" fontId="10" fillId="6" borderId="0" xfId="0" applyFont="1" applyFill="1"/>
    <xf numFmtId="0" fontId="10" fillId="7" borderId="0" xfId="0" applyFont="1" applyFill="1"/>
    <xf numFmtId="0" fontId="10" fillId="8" borderId="0" xfId="0" applyFont="1" applyFill="1"/>
    <xf numFmtId="0" fontId="10" fillId="0" borderId="0" xfId="0" applyFont="1" applyAlignment="1">
      <alignment vertical="center"/>
    </xf>
    <xf numFmtId="14" fontId="30" fillId="9" borderId="7" xfId="2" applyNumberFormat="1" applyFont="1" applyFill="1" applyBorder="1"/>
    <xf numFmtId="14" fontId="28" fillId="9" borderId="7" xfId="2" applyNumberFormat="1" applyFont="1" applyFill="1" applyBorder="1"/>
    <xf numFmtId="14" fontId="6" fillId="9" borderId="7" xfId="0" applyNumberFormat="1" applyFont="1" applyFill="1" applyBorder="1" applyAlignment="1">
      <alignment vertical="center"/>
    </xf>
    <xf numFmtId="164" fontId="6" fillId="9" borderId="0" xfId="4" applyNumberFormat="1" applyFont="1" applyFill="1" applyBorder="1"/>
    <xf numFmtId="0" fontId="12" fillId="10" borderId="1" xfId="0" applyFont="1" applyFill="1" applyBorder="1"/>
    <xf numFmtId="0" fontId="6" fillId="10" borderId="13" xfId="0" applyFont="1" applyFill="1" applyBorder="1"/>
    <xf numFmtId="0" fontId="6" fillId="10" borderId="14" xfId="0" applyFont="1" applyFill="1" applyBorder="1"/>
    <xf numFmtId="0" fontId="12" fillId="10" borderId="13" xfId="0" applyFont="1" applyFill="1" applyBorder="1"/>
    <xf numFmtId="0" fontId="12" fillId="10" borderId="14" xfId="0" applyFont="1" applyFill="1" applyBorder="1"/>
    <xf numFmtId="164" fontId="6" fillId="8" borderId="0" xfId="4" applyNumberFormat="1" applyFont="1" applyFill="1" applyBorder="1"/>
    <xf numFmtId="164" fontId="6" fillId="8" borderId="2" xfId="4" applyNumberFormat="1" applyFont="1" applyFill="1" applyBorder="1"/>
    <xf numFmtId="10" fontId="6" fillId="8" borderId="0" xfId="1" applyNumberFormat="1" applyFont="1" applyFill="1" applyBorder="1"/>
    <xf numFmtId="0" fontId="10" fillId="0" borderId="0" xfId="0" applyFont="1" applyAlignment="1">
      <alignment wrapText="1"/>
    </xf>
    <xf numFmtId="43" fontId="6" fillId="6" borderId="2" xfId="4" applyFont="1" applyFill="1" applyBorder="1"/>
    <xf numFmtId="0" fontId="11" fillId="0" borderId="0" xfId="0" applyFont="1" applyAlignment="1">
      <alignment vertical="center" wrapText="1"/>
    </xf>
    <xf numFmtId="164" fontId="6" fillId="6" borderId="0" xfId="4" applyNumberFormat="1" applyFont="1" applyFill="1" applyBorder="1"/>
    <xf numFmtId="164" fontId="6" fillId="8" borderId="12" xfId="4" applyNumberFormat="1" applyFont="1" applyFill="1" applyBorder="1"/>
    <xf numFmtId="164" fontId="28" fillId="8" borderId="11" xfId="4" applyNumberFormat="1" applyFont="1" applyFill="1" applyBorder="1"/>
    <xf numFmtId="164" fontId="28" fillId="8" borderId="22" xfId="4" applyNumberFormat="1" applyFont="1" applyFill="1" applyBorder="1"/>
    <xf numFmtId="0" fontId="34" fillId="0" borderId="20" xfId="2" applyFont="1" applyBorder="1"/>
    <xf numFmtId="165" fontId="34" fillId="0" borderId="0" xfId="2" applyNumberFormat="1" applyFont="1" applyBorder="1"/>
    <xf numFmtId="165" fontId="34" fillId="0" borderId="21" xfId="2" applyNumberFormat="1" applyFont="1" applyBorder="1"/>
    <xf numFmtId="0" fontId="34" fillId="0" borderId="18" xfId="2" applyFont="1" applyBorder="1"/>
    <xf numFmtId="165" fontId="34" fillId="0" borderId="2" xfId="2" applyNumberFormat="1" applyFont="1" applyBorder="1"/>
    <xf numFmtId="165" fontId="34" fillId="0" borderId="19" xfId="2" applyNumberFormat="1" applyFont="1" applyBorder="1"/>
    <xf numFmtId="164" fontId="28" fillId="6" borderId="20" xfId="4" applyNumberFormat="1" applyFont="1" applyFill="1" applyBorder="1"/>
    <xf numFmtId="164" fontId="28" fillId="6" borderId="18" xfId="4" applyNumberFormat="1" applyFont="1" applyFill="1" applyBorder="1"/>
    <xf numFmtId="164" fontId="28" fillId="6" borderId="38" xfId="4" applyNumberFormat="1" applyFont="1" applyFill="1" applyBorder="1"/>
    <xf numFmtId="164" fontId="28" fillId="6" borderId="40" xfId="4" applyNumberFormat="1" applyFont="1" applyFill="1" applyBorder="1"/>
    <xf numFmtId="164" fontId="28" fillId="6" borderId="39" xfId="4" applyNumberFormat="1" applyFont="1" applyFill="1" applyBorder="1"/>
    <xf numFmtId="164" fontId="28" fillId="6" borderId="15" xfId="4" applyNumberFormat="1" applyFont="1" applyFill="1" applyBorder="1"/>
    <xf numFmtId="0" fontId="64" fillId="0" borderId="3" xfId="0" applyFont="1" applyBorder="1"/>
    <xf numFmtId="0" fontId="38" fillId="11" borderId="1" xfId="0" applyFont="1" applyFill="1" applyBorder="1"/>
    <xf numFmtId="0" fontId="6" fillId="11" borderId="14" xfId="0" applyFont="1" applyFill="1" applyBorder="1"/>
    <xf numFmtId="49" fontId="6" fillId="6" borderId="0" xfId="0" applyNumberFormat="1" applyFont="1" applyFill="1" applyAlignment="1">
      <alignment horizontal="left" wrapText="1"/>
    </xf>
    <xf numFmtId="0" fontId="30" fillId="6" borderId="0" xfId="0" applyFont="1" applyFill="1" applyAlignment="1">
      <alignment horizontal="center" vertical="center"/>
    </xf>
    <xf numFmtId="164" fontId="6" fillId="6" borderId="20" xfId="4" applyNumberFormat="1" applyFont="1" applyFill="1" applyBorder="1" applyAlignment="1">
      <alignment horizontal="center" wrapText="1"/>
    </xf>
    <xf numFmtId="0" fontId="30" fillId="6" borderId="0" xfId="0" applyFont="1" applyFill="1" applyBorder="1" applyAlignment="1">
      <alignment horizontal="center" wrapText="1"/>
    </xf>
    <xf numFmtId="164" fontId="6" fillId="6" borderId="20" xfId="4" applyNumberFormat="1" applyFont="1" applyFill="1" applyBorder="1" applyAlignment="1">
      <alignment wrapText="1"/>
    </xf>
    <xf numFmtId="164" fontId="6" fillId="6" borderId="0" xfId="4" applyNumberFormat="1" applyFont="1" applyFill="1" applyBorder="1" applyAlignment="1">
      <alignment wrapText="1"/>
    </xf>
    <xf numFmtId="43" fontId="6" fillId="6" borderId="20" xfId="4" applyFont="1" applyFill="1" applyBorder="1"/>
    <xf numFmtId="43" fontId="6" fillId="6" borderId="0" xfId="4" applyFont="1" applyFill="1" applyBorder="1"/>
    <xf numFmtId="0" fontId="38" fillId="6" borderId="6" xfId="0" applyFont="1" applyFill="1" applyBorder="1" applyAlignment="1">
      <alignment wrapText="1"/>
    </xf>
    <xf numFmtId="0" fontId="56" fillId="6" borderId="0" xfId="0" applyFont="1" applyFill="1" applyBorder="1" applyAlignment="1">
      <alignment horizontal="center" wrapText="1"/>
    </xf>
    <xf numFmtId="164" fontId="38" fillId="6" borderId="0" xfId="4" applyNumberFormat="1" applyFont="1" applyFill="1" applyBorder="1" applyAlignment="1">
      <alignment horizontal="center" vertical="center" wrapText="1"/>
    </xf>
    <xf numFmtId="164" fontId="38" fillId="6" borderId="0" xfId="4" applyNumberFormat="1" applyFont="1" applyFill="1" applyBorder="1" applyAlignment="1">
      <alignment wrapText="1"/>
    </xf>
    <xf numFmtId="0" fontId="38" fillId="6" borderId="6" xfId="0" applyFont="1" applyFill="1" applyBorder="1" applyAlignment="1">
      <alignment horizontal="left" vertical="top" wrapText="1"/>
    </xf>
    <xf numFmtId="0" fontId="38" fillId="6" borderId="0" xfId="0" applyFont="1" applyFill="1" applyBorder="1" applyAlignment="1">
      <alignment horizontal="left" vertical="top" wrapText="1"/>
    </xf>
    <xf numFmtId="164" fontId="6" fillId="6" borderId="0" xfId="4" applyNumberFormat="1" applyFont="1" applyFill="1" applyBorder="1" applyAlignment="1">
      <alignment horizontal="right"/>
    </xf>
    <xf numFmtId="0" fontId="6" fillId="6" borderId="6" xfId="0" applyFont="1" applyFill="1" applyBorder="1"/>
    <xf numFmtId="0" fontId="6" fillId="6" borderId="0" xfId="0" applyFont="1" applyFill="1" applyBorder="1"/>
    <xf numFmtId="0" fontId="56" fillId="6" borderId="6" xfId="0" applyFont="1" applyFill="1" applyBorder="1" applyAlignment="1">
      <alignment wrapText="1"/>
    </xf>
    <xf numFmtId="164" fontId="56" fillId="6" borderId="0" xfId="4" applyNumberFormat="1" applyFont="1" applyFill="1" applyBorder="1" applyAlignment="1">
      <alignment horizontal="center" vertical="center" wrapText="1"/>
    </xf>
    <xf numFmtId="164" fontId="56" fillId="6" borderId="0" xfId="4" applyNumberFormat="1" applyFont="1" applyFill="1" applyBorder="1" applyAlignment="1">
      <alignment wrapText="1"/>
    </xf>
    <xf numFmtId="0" fontId="30" fillId="6" borderId="6" xfId="0" applyFont="1" applyFill="1" applyBorder="1"/>
    <xf numFmtId="0" fontId="30" fillId="6" borderId="0" xfId="0" applyFont="1" applyFill="1" applyBorder="1"/>
    <xf numFmtId="164" fontId="30" fillId="6" borderId="0" xfId="4" applyNumberFormat="1" applyFont="1" applyFill="1" applyBorder="1" applyAlignment="1">
      <alignment horizontal="right"/>
    </xf>
    <xf numFmtId="164" fontId="65" fillId="6" borderId="0" xfId="4" applyNumberFormat="1" applyFont="1" applyFill="1" applyBorder="1" applyAlignment="1">
      <alignment horizontal="left" vertical="top" wrapText="1"/>
    </xf>
    <xf numFmtId="0" fontId="44" fillId="0" borderId="6" xfId="0" applyFont="1" applyBorder="1" applyAlignment="1">
      <alignment horizontal="left"/>
    </xf>
    <xf numFmtId="0" fontId="44" fillId="0" borderId="0" xfId="0" applyFont="1" applyBorder="1" applyAlignment="1">
      <alignment horizontal="left" wrapText="1"/>
    </xf>
    <xf numFmtId="0" fontId="44" fillId="0" borderId="0" xfId="0" applyFont="1" applyFill="1" applyBorder="1"/>
    <xf numFmtId="0" fontId="45" fillId="0" borderId="0" xfId="0" applyFont="1" applyFill="1" applyBorder="1" applyAlignment="1">
      <alignment horizontal="center" wrapText="1"/>
    </xf>
    <xf numFmtId="0" fontId="44" fillId="0" borderId="7" xfId="0" applyFont="1" applyBorder="1" applyAlignment="1">
      <alignment horizontal="left" wrapText="1"/>
    </xf>
    <xf numFmtId="0" fontId="66" fillId="0" borderId="0" xfId="0" applyFont="1" applyBorder="1" applyAlignment="1">
      <alignment horizontal="left" wrapText="1"/>
    </xf>
    <xf numFmtId="0" fontId="66" fillId="0" borderId="6" xfId="0" applyFont="1" applyBorder="1" applyAlignment="1"/>
    <xf numFmtId="0" fontId="66" fillId="0" borderId="0" xfId="0" applyFont="1" applyBorder="1" applyAlignment="1">
      <alignment wrapText="1"/>
    </xf>
    <xf numFmtId="0" fontId="69" fillId="0" borderId="7" xfId="0" applyFont="1" applyBorder="1" applyAlignment="1">
      <alignment wrapText="1"/>
    </xf>
    <xf numFmtId="0" fontId="44" fillId="0" borderId="8" xfId="0" applyFont="1" applyBorder="1" applyAlignment="1">
      <alignment wrapText="1"/>
    </xf>
    <xf numFmtId="0" fontId="44" fillId="0" borderId="9" xfId="0" applyFont="1" applyBorder="1" applyAlignment="1">
      <alignment wrapText="1"/>
    </xf>
    <xf numFmtId="0" fontId="44" fillId="0" borderId="10" xfId="0" applyFont="1" applyBorder="1" applyAlignment="1">
      <alignment wrapText="1"/>
    </xf>
    <xf numFmtId="0" fontId="44" fillId="0" borderId="0" xfId="0" applyFont="1" applyBorder="1" applyAlignment="1">
      <alignment wrapText="1"/>
    </xf>
    <xf numFmtId="0" fontId="44" fillId="0" borderId="0" xfId="0" applyFont="1" applyBorder="1"/>
    <xf numFmtId="0" fontId="44" fillId="0" borderId="0" xfId="0" applyFont="1" applyBorder="1" applyAlignment="1">
      <alignment horizontal="center"/>
    </xf>
    <xf numFmtId="0" fontId="42" fillId="8" borderId="2" xfId="0" applyFont="1" applyFill="1" applyBorder="1" applyAlignment="1">
      <alignment horizontal="center" wrapText="1"/>
    </xf>
    <xf numFmtId="0" fontId="42" fillId="8" borderId="0" xfId="0" applyFont="1" applyFill="1" applyBorder="1" applyAlignment="1">
      <alignment horizontal="center" wrapText="1"/>
    </xf>
    <xf numFmtId="0" fontId="42" fillId="8" borderId="32" xfId="0" applyFont="1" applyFill="1" applyBorder="1" applyAlignment="1">
      <alignment horizontal="center" wrapText="1"/>
    </xf>
    <xf numFmtId="0" fontId="70" fillId="0" borderId="7" xfId="0" applyFont="1" applyFill="1" applyBorder="1"/>
    <xf numFmtId="0" fontId="71" fillId="0" borderId="7" xfId="0" applyFont="1" applyFill="1" applyBorder="1"/>
    <xf numFmtId="0" fontId="70" fillId="0" borderId="0" xfId="0" applyFont="1" applyBorder="1"/>
    <xf numFmtId="0" fontId="72" fillId="0" borderId="0" xfId="0" applyFont="1"/>
    <xf numFmtId="0" fontId="72" fillId="0" borderId="6" xfId="0" applyFont="1" applyBorder="1"/>
    <xf numFmtId="0" fontId="10" fillId="6" borderId="33" xfId="0" applyFont="1" applyFill="1" applyBorder="1"/>
    <xf numFmtId="0" fontId="38" fillId="0" borderId="6" xfId="0" applyFont="1" applyBorder="1" applyAlignment="1">
      <alignment horizontal="left" wrapText="1"/>
    </xf>
    <xf numFmtId="0" fontId="38" fillId="0" borderId="0" xfId="0" applyFont="1" applyBorder="1" applyAlignment="1">
      <alignment horizontal="left" wrapText="1"/>
    </xf>
    <xf numFmtId="0" fontId="30" fillId="0" borderId="0" xfId="2" applyFont="1" applyFill="1" applyAlignment="1">
      <alignment horizontal="left" wrapText="1"/>
    </xf>
    <xf numFmtId="0" fontId="38" fillId="0" borderId="6" xfId="0" applyFont="1" applyBorder="1" applyAlignment="1"/>
    <xf numFmtId="0" fontId="38" fillId="6" borderId="0" xfId="0" applyFont="1" applyFill="1" applyBorder="1" applyAlignment="1">
      <alignment horizontal="center" vertical="center"/>
    </xf>
    <xf numFmtId="0" fontId="38" fillId="0" borderId="2" xfId="0" applyFont="1" applyBorder="1" applyAlignment="1">
      <alignment horizontal="center" wrapText="1"/>
    </xf>
    <xf numFmtId="14" fontId="28" fillId="0" borderId="0" xfId="2" applyNumberFormat="1" applyFont="1" applyFill="1"/>
    <xf numFmtId="0" fontId="72" fillId="0" borderId="2" xfId="0" quotePrefix="1" applyFont="1" applyBorder="1" applyAlignment="1">
      <alignment horizontal="center" vertical="center" wrapText="1"/>
    </xf>
    <xf numFmtId="0" fontId="6" fillId="8" borderId="23" xfId="0" applyFont="1" applyFill="1" applyBorder="1"/>
    <xf numFmtId="164" fontId="6" fillId="8" borderId="22" xfId="4" applyNumberFormat="1" applyFont="1" applyFill="1" applyBorder="1" applyAlignment="1">
      <alignment vertical="center"/>
    </xf>
    <xf numFmtId="41" fontId="30" fillId="0" borderId="0" xfId="4" quotePrefix="1" applyNumberFormat="1" applyFont="1" applyFill="1" applyBorder="1" applyAlignment="1">
      <alignment horizontal="center" wrapText="1"/>
    </xf>
    <xf numFmtId="43" fontId="6" fillId="0" borderId="0" xfId="4" quotePrefix="1" applyFont="1"/>
    <xf numFmtId="0" fontId="15" fillId="0" borderId="0" xfId="0" applyFont="1" applyAlignment="1">
      <alignment horizontal="left" wrapText="1"/>
    </xf>
    <xf numFmtId="0" fontId="44" fillId="2" borderId="4" xfId="0" applyFont="1" applyFill="1" applyBorder="1" applyAlignment="1">
      <alignment horizontal="left" wrapText="1"/>
    </xf>
    <xf numFmtId="0" fontId="31" fillId="0" borderId="0" xfId="2" applyFont="1" applyBorder="1" applyAlignment="1">
      <alignment horizontal="left" vertical="top" wrapText="1"/>
    </xf>
    <xf numFmtId="0" fontId="6" fillId="0" borderId="0" xfId="0" applyFont="1" applyFill="1" applyBorder="1" applyAlignment="1">
      <alignment horizontal="left" vertical="top" wrapText="1"/>
    </xf>
    <xf numFmtId="0" fontId="6" fillId="0" borderId="0" xfId="0" applyFont="1" applyAlignment="1">
      <alignment horizontal="left" wrapText="1"/>
    </xf>
    <xf numFmtId="0" fontId="6" fillId="7" borderId="0" xfId="0" applyFont="1" applyFill="1"/>
    <xf numFmtId="0" fontId="30" fillId="0" borderId="6" xfId="2" applyFont="1" applyBorder="1" applyAlignment="1">
      <alignment wrapText="1"/>
    </xf>
    <xf numFmtId="43" fontId="38" fillId="3" borderId="0" xfId="4" applyFont="1" applyFill="1" applyBorder="1" applyAlignment="1">
      <alignment horizontal="center"/>
    </xf>
    <xf numFmtId="10" fontId="6" fillId="3" borderId="0" xfId="1" applyNumberFormat="1" applyFont="1" applyFill="1" applyBorder="1"/>
    <xf numFmtId="0" fontId="18" fillId="2" borderId="0" xfId="0" applyFont="1" applyFill="1" applyBorder="1" applyAlignment="1">
      <alignment wrapText="1"/>
    </xf>
    <xf numFmtId="0" fontId="20" fillId="2" borderId="0" xfId="5" applyFont="1" applyFill="1" applyBorder="1" applyAlignment="1"/>
    <xf numFmtId="0" fontId="18" fillId="2" borderId="0" xfId="0" applyFont="1" applyFill="1" applyBorder="1" applyAlignment="1"/>
    <xf numFmtId="0" fontId="20" fillId="2" borderId="0" xfId="5" applyFont="1" applyFill="1" applyBorder="1"/>
    <xf numFmtId="0" fontId="18" fillId="2" borderId="7" xfId="0" applyFont="1" applyFill="1" applyBorder="1" applyAlignment="1">
      <alignment wrapText="1"/>
    </xf>
    <xf numFmtId="0" fontId="19" fillId="2" borderId="0" xfId="5" applyFont="1" applyFill="1" applyBorder="1" applyAlignment="1">
      <alignment horizontal="left"/>
    </xf>
    <xf numFmtId="0" fontId="18" fillId="2" borderId="7" xfId="0" applyFont="1" applyFill="1" applyBorder="1" applyAlignment="1"/>
    <xf numFmtId="0" fontId="20" fillId="0" borderId="0" xfId="5" applyFont="1" applyFill="1"/>
    <xf numFmtId="0" fontId="18" fillId="0" borderId="0" xfId="0" applyFont="1" applyFill="1" applyBorder="1" applyAlignment="1">
      <alignment wrapText="1"/>
    </xf>
    <xf numFmtId="0" fontId="20" fillId="0" borderId="0" xfId="5" applyFont="1" applyFill="1" applyBorder="1"/>
    <xf numFmtId="0" fontId="26" fillId="0" borderId="0" xfId="0" applyFont="1" applyFill="1"/>
    <xf numFmtId="14" fontId="28" fillId="0" borderId="0" xfId="2" quotePrefix="1" applyNumberFormat="1" applyFont="1" applyFill="1" applyBorder="1"/>
    <xf numFmtId="43" fontId="28" fillId="0" borderId="0" xfId="4" applyFont="1" applyFill="1" applyBorder="1"/>
    <xf numFmtId="0" fontId="34" fillId="0" borderId="6" xfId="2" applyFont="1" applyFill="1" applyBorder="1" applyAlignment="1">
      <alignment horizontal="left" vertical="center" wrapText="1"/>
    </xf>
    <xf numFmtId="0" fontId="34" fillId="0" borderId="0" xfId="2" applyFont="1" applyFill="1" applyBorder="1" applyAlignment="1">
      <alignment horizontal="center" vertical="center" wrapText="1"/>
    </xf>
    <xf numFmtId="14" fontId="6" fillId="0" borderId="7" xfId="0" applyNumberFormat="1" applyFont="1" applyFill="1" applyBorder="1" applyAlignment="1">
      <alignment vertical="center"/>
    </xf>
    <xf numFmtId="0" fontId="6" fillId="0" borderId="0" xfId="0" applyFont="1" applyFill="1" applyBorder="1" applyAlignment="1">
      <alignment horizontal="left" vertical="top"/>
    </xf>
    <xf numFmtId="0" fontId="31" fillId="0" borderId="0" xfId="2" applyFont="1" applyFill="1" applyBorder="1" applyAlignment="1">
      <alignment horizontal="left" vertical="top" wrapText="1"/>
    </xf>
    <xf numFmtId="0" fontId="32" fillId="0" borderId="0" xfId="2" applyFont="1" applyFill="1" applyBorder="1" applyAlignment="1">
      <alignment horizontal="left" vertical="top"/>
    </xf>
    <xf numFmtId="0" fontId="32" fillId="0" borderId="0" xfId="2" applyFont="1" applyFill="1" applyBorder="1" applyAlignment="1">
      <alignment vertical="top" wrapText="1"/>
    </xf>
    <xf numFmtId="164" fontId="6" fillId="6" borderId="7" xfId="4" applyNumberFormat="1" applyFont="1" applyFill="1" applyBorder="1" applyAlignment="1">
      <alignment vertical="center"/>
    </xf>
    <xf numFmtId="0" fontId="32" fillId="0" borderId="0" xfId="2" applyFont="1" applyFill="1" applyBorder="1" applyAlignment="1">
      <alignment vertical="top"/>
    </xf>
    <xf numFmtId="0" fontId="72" fillId="0" borderId="6" xfId="0" applyFont="1" applyBorder="1" applyAlignment="1"/>
    <xf numFmtId="0" fontId="73" fillId="0" borderId="0" xfId="0" applyFont="1" applyFill="1"/>
    <xf numFmtId="0" fontId="18" fillId="2" borderId="4" xfId="0" applyFont="1" applyFill="1" applyBorder="1" applyAlignment="1"/>
    <xf numFmtId="0" fontId="18" fillId="2" borderId="10" xfId="0" applyFont="1" applyFill="1" applyBorder="1" applyAlignment="1">
      <alignment wrapText="1"/>
    </xf>
    <xf numFmtId="0" fontId="51" fillId="0" borderId="0" xfId="0" applyFont="1" applyFill="1" applyAlignment="1">
      <alignment vertical="top"/>
    </xf>
    <xf numFmtId="0" fontId="53" fillId="0" borderId="2" xfId="2" applyFont="1" applyFill="1" applyBorder="1" applyAlignment="1">
      <alignment wrapText="1"/>
    </xf>
    <xf numFmtId="0" fontId="53" fillId="0" borderId="2" xfId="2" applyFont="1" applyFill="1" applyBorder="1" applyAlignment="1"/>
    <xf numFmtId="0" fontId="6" fillId="0" borderId="0" xfId="0" applyFont="1" applyFill="1" applyAlignment="1">
      <alignment horizontal="left" wrapText="1"/>
    </xf>
    <xf numFmtId="0" fontId="37" fillId="0" borderId="0" xfId="0" applyFont="1" applyFill="1" applyAlignment="1">
      <alignment horizontal="left"/>
    </xf>
    <xf numFmtId="164" fontId="74" fillId="13" borderId="0" xfId="4" applyNumberFormat="1" applyFont="1" applyFill="1" applyAlignment="1">
      <alignment horizontal="center" vertical="center"/>
    </xf>
    <xf numFmtId="0" fontId="30" fillId="0" borderId="0" xfId="2" applyFont="1" applyFill="1" applyAlignment="1">
      <alignment wrapText="1"/>
    </xf>
    <xf numFmtId="0" fontId="57" fillId="0" borderId="0" xfId="2" applyFont="1" applyFill="1"/>
    <xf numFmtId="14" fontId="34" fillId="13" borderId="6" xfId="2" applyNumberFormat="1" applyFont="1" applyFill="1" applyBorder="1" applyAlignment="1">
      <alignment horizontal="right" vertical="center" wrapText="1"/>
    </xf>
    <xf numFmtId="0" fontId="34" fillId="13" borderId="0" xfId="2" applyFont="1" applyFill="1" applyBorder="1" applyAlignment="1">
      <alignment horizontal="center" vertical="center" wrapText="1"/>
    </xf>
    <xf numFmtId="0" fontId="38" fillId="0" borderId="26" xfId="0" applyFont="1" applyFill="1" applyBorder="1" applyAlignment="1">
      <alignment horizontal="center" vertical="center" wrapText="1"/>
    </xf>
    <xf numFmtId="0" fontId="40" fillId="0" borderId="20" xfId="0" applyFont="1" applyFill="1" applyBorder="1" applyAlignment="1">
      <alignment horizontal="center" vertical="center" wrapText="1"/>
    </xf>
    <xf numFmtId="43" fontId="6" fillId="0" borderId="20" xfId="4" applyFont="1" applyFill="1" applyBorder="1" applyAlignment="1">
      <alignment horizontal="right" wrapText="1"/>
    </xf>
    <xf numFmtId="0" fontId="36" fillId="0" borderId="20" xfId="0" applyFont="1" applyFill="1" applyBorder="1" applyAlignment="1">
      <alignment vertical="top" wrapText="1"/>
    </xf>
    <xf numFmtId="0" fontId="6" fillId="0" borderId="18" xfId="0" applyFont="1" applyFill="1" applyBorder="1"/>
    <xf numFmtId="14" fontId="38" fillId="13" borderId="7" xfId="0" applyNumberFormat="1" applyFont="1" applyFill="1" applyBorder="1" applyAlignment="1">
      <alignment horizontal="center" vertical="center" wrapText="1"/>
    </xf>
    <xf numFmtId="14" fontId="6" fillId="0" borderId="7" xfId="0" applyNumberFormat="1" applyFont="1" applyFill="1" applyBorder="1" applyAlignment="1">
      <alignment horizontal="center" vertical="center" wrapText="1"/>
    </xf>
    <xf numFmtId="0" fontId="76" fillId="0" borderId="0" xfId="0" applyFont="1"/>
    <xf numFmtId="0" fontId="6" fillId="0" borderId="0" xfId="0" applyFont="1" applyFill="1" applyBorder="1" applyAlignment="1">
      <alignment vertical="top"/>
    </xf>
    <xf numFmtId="0" fontId="38" fillId="0" borderId="0" xfId="0" applyFont="1" applyFill="1" applyBorder="1" applyAlignment="1">
      <alignment horizontal="left" vertical="center"/>
    </xf>
    <xf numFmtId="0" fontId="66" fillId="0" borderId="0" xfId="0" applyFont="1" applyFill="1" applyBorder="1" applyAlignment="1">
      <alignment horizontal="left"/>
    </xf>
    <xf numFmtId="0" fontId="66" fillId="0" borderId="6" xfId="0" applyFont="1" applyFill="1" applyBorder="1" applyAlignment="1">
      <alignment horizontal="left"/>
    </xf>
    <xf numFmtId="0" fontId="66" fillId="0" borderId="0" xfId="0" applyFont="1" applyFill="1" applyBorder="1" applyAlignment="1">
      <alignment horizontal="left" wrapText="1"/>
    </xf>
    <xf numFmtId="0" fontId="44" fillId="0" borderId="0" xfId="0" applyFont="1" applyFill="1" applyBorder="1" applyAlignment="1">
      <alignment vertical="top" wrapText="1"/>
    </xf>
    <xf numFmtId="164" fontId="56" fillId="0" borderId="0" xfId="4" applyNumberFormat="1" applyFont="1" applyFill="1" applyBorder="1" applyAlignment="1">
      <alignment horizontal="center" vertical="center" wrapText="1"/>
    </xf>
    <xf numFmtId="43" fontId="30" fillId="6" borderId="20" xfId="4" applyFont="1" applyFill="1" applyBorder="1"/>
    <xf numFmtId="43" fontId="30" fillId="6" borderId="0" xfId="4" applyFont="1" applyFill="1" applyBorder="1"/>
    <xf numFmtId="0" fontId="38" fillId="0" borderId="0" xfId="0" applyFont="1" applyBorder="1" applyAlignment="1">
      <alignment horizontal="left"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45" fillId="0" borderId="2" xfId="0" applyFont="1" applyFill="1" applyBorder="1" applyAlignment="1">
      <alignment horizontal="center" vertical="center" wrapText="1"/>
    </xf>
    <xf numFmtId="0" fontId="45" fillId="0" borderId="2" xfId="0" applyFont="1" applyFill="1" applyBorder="1" applyAlignment="1">
      <alignment horizontal="center" wrapText="1"/>
    </xf>
    <xf numFmtId="0" fontId="4" fillId="0" borderId="0" xfId="5" applyFill="1"/>
    <xf numFmtId="0" fontId="11" fillId="0" borderId="0" xfId="0" applyFont="1" applyAlignment="1">
      <alignment horizontal="left" wrapText="1"/>
    </xf>
    <xf numFmtId="0" fontId="63" fillId="0" borderId="0" xfId="0" applyFont="1" applyFill="1" applyAlignment="1">
      <alignment wrapText="1"/>
    </xf>
    <xf numFmtId="0" fontId="13" fillId="10" borderId="0" xfId="0" quotePrefix="1" applyFont="1" applyFill="1" applyAlignment="1">
      <alignment horizontal="left" wrapText="1"/>
    </xf>
    <xf numFmtId="0" fontId="10" fillId="10" borderId="0" xfId="0" applyFont="1" applyFill="1" applyAlignment="1">
      <alignment horizontal="left" wrapText="1"/>
    </xf>
    <xf numFmtId="0" fontId="18" fillId="2" borderId="0" xfId="0" applyFont="1" applyFill="1" applyAlignment="1">
      <alignment horizontal="left" wrapText="1"/>
    </xf>
    <xf numFmtId="0" fontId="15" fillId="0" borderId="0" xfId="0" applyFont="1" applyAlignment="1">
      <alignment horizontal="left" wrapText="1"/>
    </xf>
    <xf numFmtId="0" fontId="63" fillId="0" borderId="0" xfId="0" applyFont="1" applyAlignment="1">
      <alignment horizontal="left" wrapText="1"/>
    </xf>
    <xf numFmtId="0" fontId="10" fillId="0" borderId="0" xfId="0" applyFont="1" applyAlignment="1">
      <alignment horizontal="left" wrapText="1"/>
    </xf>
    <xf numFmtId="0" fontId="36" fillId="10" borderId="0" xfId="0" applyFont="1" applyFill="1" applyBorder="1" applyAlignment="1">
      <alignment horizontal="left" vertical="top" wrapText="1"/>
    </xf>
    <xf numFmtId="0" fontId="31" fillId="0" borderId="13" xfId="2" applyFont="1" applyBorder="1" applyAlignment="1">
      <alignment horizontal="left" vertical="top" wrapText="1"/>
    </xf>
    <xf numFmtId="0" fontId="31" fillId="0" borderId="14" xfId="2" applyFont="1" applyBorder="1" applyAlignment="1">
      <alignment horizontal="left" vertical="top" wrapText="1"/>
    </xf>
    <xf numFmtId="0" fontId="31" fillId="0" borderId="5" xfId="2" applyFont="1" applyBorder="1" applyAlignment="1">
      <alignment horizontal="left" vertical="top" wrapText="1"/>
    </xf>
    <xf numFmtId="0" fontId="31" fillId="0" borderId="3" xfId="2" applyFont="1" applyBorder="1" applyAlignment="1">
      <alignment horizontal="left" vertical="top" wrapText="1"/>
    </xf>
    <xf numFmtId="0" fontId="31" fillId="0" borderId="4" xfId="2" applyFont="1" applyBorder="1" applyAlignment="1">
      <alignment horizontal="left" vertical="top" wrapText="1"/>
    </xf>
    <xf numFmtId="0" fontId="31" fillId="0" borderId="6" xfId="2" applyFont="1" applyBorder="1" applyAlignment="1">
      <alignment horizontal="left" vertical="top" wrapText="1"/>
    </xf>
    <xf numFmtId="0" fontId="31" fillId="0" borderId="0" xfId="2" applyFont="1" applyBorder="1" applyAlignment="1">
      <alignment horizontal="left" vertical="top" wrapText="1"/>
    </xf>
    <xf numFmtId="0" fontId="31" fillId="0" borderId="7" xfId="2" applyFont="1" applyBorder="1" applyAlignment="1">
      <alignment horizontal="left" vertical="top" wrapText="1"/>
    </xf>
    <xf numFmtId="0" fontId="31" fillId="0" borderId="8" xfId="2" applyFont="1" applyBorder="1" applyAlignment="1">
      <alignment horizontal="left" vertical="top" wrapText="1"/>
    </xf>
    <xf numFmtId="0" fontId="31" fillId="0" borderId="9" xfId="2" applyFont="1" applyBorder="1" applyAlignment="1">
      <alignment horizontal="left" vertical="top" wrapText="1"/>
    </xf>
    <xf numFmtId="0" fontId="31" fillId="0" borderId="10" xfId="2" applyFont="1" applyBorder="1" applyAlignment="1">
      <alignment horizontal="left" vertical="top" wrapText="1"/>
    </xf>
    <xf numFmtId="0" fontId="31" fillId="0" borderId="1" xfId="2" applyFont="1" applyBorder="1" applyAlignment="1">
      <alignment horizontal="left" vertical="top" wrapText="1"/>
    </xf>
    <xf numFmtId="0" fontId="35" fillId="0" borderId="1" xfId="0" applyFont="1" applyFill="1" applyBorder="1" applyAlignment="1">
      <alignment horizontal="left" vertical="top" wrapText="1"/>
    </xf>
    <xf numFmtId="0" fontId="35" fillId="0" borderId="13" xfId="0" applyFont="1" applyFill="1" applyBorder="1" applyAlignment="1">
      <alignment horizontal="left" vertical="top" wrapText="1"/>
    </xf>
    <xf numFmtId="0" fontId="35" fillId="0" borderId="14" xfId="0" applyFont="1" applyFill="1" applyBorder="1" applyAlignment="1">
      <alignment horizontal="left" vertical="top" wrapText="1"/>
    </xf>
    <xf numFmtId="0" fontId="44" fillId="2" borderId="8" xfId="0" applyFont="1" applyFill="1" applyBorder="1" applyAlignment="1">
      <alignment horizontal="left" vertical="top" wrapText="1"/>
    </xf>
    <xf numFmtId="0" fontId="44" fillId="2" borderId="9" xfId="0" applyFont="1" applyFill="1" applyBorder="1" applyAlignment="1">
      <alignment horizontal="left" vertical="top" wrapText="1"/>
    </xf>
    <xf numFmtId="0" fontId="44" fillId="2" borderId="10" xfId="0" applyFont="1" applyFill="1" applyBorder="1" applyAlignment="1">
      <alignment horizontal="left" vertical="top" wrapText="1"/>
    </xf>
    <xf numFmtId="0" fontId="37" fillId="0" borderId="1" xfId="0" applyFont="1" applyBorder="1" applyAlignment="1">
      <alignment horizontal="left" vertical="top" wrapText="1"/>
    </xf>
    <xf numFmtId="0" fontId="37" fillId="0" borderId="13" xfId="0" applyFont="1" applyBorder="1" applyAlignment="1">
      <alignment horizontal="left" vertical="top" wrapText="1"/>
    </xf>
    <xf numFmtId="0" fontId="37" fillId="0" borderId="14" xfId="0" applyFont="1" applyBorder="1" applyAlignment="1">
      <alignment horizontal="left" vertical="top" wrapText="1"/>
    </xf>
    <xf numFmtId="0" fontId="37" fillId="0" borderId="5" xfId="0" applyFont="1" applyBorder="1" applyAlignment="1">
      <alignment horizontal="left" vertical="top" wrapText="1"/>
    </xf>
    <xf numFmtId="0" fontId="37"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8" xfId="0" applyFont="1" applyBorder="1" applyAlignment="1">
      <alignment horizontal="left" vertical="top" wrapText="1"/>
    </xf>
    <xf numFmtId="0" fontId="37" fillId="0" borderId="9" xfId="0" applyFont="1" applyBorder="1" applyAlignment="1">
      <alignment horizontal="left" vertical="top" wrapText="1"/>
    </xf>
    <xf numFmtId="0" fontId="37" fillId="0" borderId="10" xfId="0" applyFont="1" applyBorder="1" applyAlignment="1">
      <alignment horizontal="left" vertical="top" wrapText="1"/>
    </xf>
    <xf numFmtId="0" fontId="37" fillId="0" borderId="1" xfId="0" applyFont="1" applyFill="1" applyBorder="1" applyAlignment="1">
      <alignment horizontal="left" vertical="top" wrapText="1"/>
    </xf>
    <xf numFmtId="0" fontId="44" fillId="2" borderId="5" xfId="0" applyFont="1" applyFill="1" applyBorder="1" applyAlignment="1">
      <alignment horizontal="left" wrapText="1"/>
    </xf>
    <xf numFmtId="0" fontId="44" fillId="2" borderId="3" xfId="0" applyFont="1" applyFill="1" applyBorder="1" applyAlignment="1">
      <alignment horizontal="left" wrapText="1"/>
    </xf>
    <xf numFmtId="0" fontId="44" fillId="2" borderId="4" xfId="0" applyFont="1" applyFill="1" applyBorder="1" applyAlignment="1">
      <alignment horizontal="left" wrapText="1"/>
    </xf>
    <xf numFmtId="0" fontId="6" fillId="0" borderId="5" xfId="0" applyFont="1" applyFill="1" applyBorder="1" applyAlignment="1">
      <alignment horizontal="left" wrapText="1"/>
    </xf>
    <xf numFmtId="0" fontId="6" fillId="0" borderId="3" xfId="0" applyFont="1" applyFill="1" applyBorder="1" applyAlignment="1">
      <alignment horizontal="left" wrapText="1"/>
    </xf>
    <xf numFmtId="0" fontId="6" fillId="0" borderId="4"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6" fillId="0" borderId="10" xfId="0" applyFont="1" applyFill="1" applyBorder="1" applyAlignment="1">
      <alignment horizontal="left" wrapText="1"/>
    </xf>
    <xf numFmtId="0" fontId="11" fillId="0" borderId="0" xfId="0" applyFont="1" applyAlignment="1">
      <alignment horizontal="left" vertical="center" wrapText="1"/>
    </xf>
    <xf numFmtId="0" fontId="51" fillId="0" borderId="6" xfId="0" applyFont="1" applyBorder="1" applyAlignment="1">
      <alignment horizontal="left" vertical="top" wrapText="1"/>
    </xf>
    <xf numFmtId="0" fontId="51" fillId="0" borderId="0" xfId="0" applyFont="1" applyBorder="1" applyAlignment="1">
      <alignment horizontal="left" vertical="top" wrapText="1"/>
    </xf>
    <xf numFmtId="0" fontId="51" fillId="0" borderId="8" xfId="0" applyFont="1" applyBorder="1" applyAlignment="1">
      <alignment horizontal="left" vertical="top" wrapText="1"/>
    </xf>
    <xf numFmtId="0" fontId="51" fillId="0" borderId="9"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38" fillId="0" borderId="6" xfId="0" applyFont="1" applyBorder="1" applyAlignment="1">
      <alignment horizontal="left" wrapText="1"/>
    </xf>
    <xf numFmtId="0" fontId="38" fillId="0" borderId="0" xfId="0" applyFont="1" applyBorder="1" applyAlignment="1">
      <alignment horizontal="left"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38" fillId="0" borderId="37" xfId="2" applyFont="1" applyBorder="1" applyAlignment="1">
      <alignment horizontal="center"/>
    </xf>
    <xf numFmtId="0" fontId="38" fillId="0" borderId="35" xfId="2" applyFont="1" applyBorder="1" applyAlignment="1">
      <alignment horizontal="center"/>
    </xf>
    <xf numFmtId="0" fontId="38" fillId="0" borderId="36" xfId="2" applyFont="1" applyBorder="1" applyAlignment="1">
      <alignment horizontal="center"/>
    </xf>
    <xf numFmtId="0" fontId="44" fillId="0" borderId="5" xfId="0" applyFont="1" applyBorder="1" applyAlignment="1">
      <alignment horizontal="left" vertical="top" wrapText="1"/>
    </xf>
    <xf numFmtId="0" fontId="44" fillId="0" borderId="3" xfId="0" applyFont="1" applyBorder="1" applyAlignment="1">
      <alignment horizontal="left" vertical="top" wrapText="1"/>
    </xf>
    <xf numFmtId="0" fontId="44" fillId="0" borderId="4" xfId="0" applyFont="1" applyBorder="1" applyAlignment="1">
      <alignment horizontal="left" vertical="top" wrapText="1"/>
    </xf>
    <xf numFmtId="0" fontId="44" fillId="0" borderId="8" xfId="0" applyFont="1" applyBorder="1" applyAlignment="1">
      <alignment horizontal="left" vertical="top" wrapText="1"/>
    </xf>
    <xf numFmtId="0" fontId="44" fillId="0" borderId="9" xfId="0" applyFont="1" applyBorder="1" applyAlignment="1">
      <alignment horizontal="left" vertical="top" wrapText="1"/>
    </xf>
    <xf numFmtId="0" fontId="44" fillId="0" borderId="10" xfId="0" applyFont="1" applyBorder="1" applyAlignment="1">
      <alignment horizontal="left" vertical="top" wrapText="1"/>
    </xf>
    <xf numFmtId="0" fontId="38" fillId="0" borderId="38" xfId="2" applyFont="1" applyFill="1" applyBorder="1" applyAlignment="1">
      <alignment horizontal="center" wrapText="1"/>
    </xf>
    <xf numFmtId="0" fontId="38" fillId="0" borderId="39" xfId="2" applyFont="1" applyFill="1" applyBorder="1" applyAlignment="1">
      <alignment horizontal="center" wrapText="1"/>
    </xf>
    <xf numFmtId="0" fontId="38" fillId="0" borderId="17" xfId="2" applyFont="1" applyBorder="1" applyAlignment="1">
      <alignment horizontal="center" wrapText="1"/>
    </xf>
    <xf numFmtId="0" fontId="38" fillId="0" borderId="19" xfId="2" applyFont="1" applyBorder="1" applyAlignment="1">
      <alignment horizontal="center" wrapText="1"/>
    </xf>
    <xf numFmtId="0" fontId="34" fillId="0" borderId="16" xfId="2" applyFont="1" applyBorder="1" applyAlignment="1">
      <alignment horizontal="center" wrapText="1"/>
    </xf>
    <xf numFmtId="0" fontId="34" fillId="0" borderId="2" xfId="2" applyFont="1" applyBorder="1" applyAlignment="1">
      <alignment horizontal="center" wrapText="1"/>
    </xf>
    <xf numFmtId="0" fontId="34" fillId="0" borderId="17" xfId="2" applyFont="1" applyBorder="1" applyAlignment="1">
      <alignment horizontal="center" wrapText="1"/>
    </xf>
    <xf numFmtId="0" fontId="34" fillId="0" borderId="19" xfId="2" applyFont="1" applyBorder="1" applyAlignment="1">
      <alignment horizontal="center" wrapText="1"/>
    </xf>
    <xf numFmtId="0" fontId="34" fillId="0" borderId="15" xfId="2" applyFont="1" applyBorder="1" applyAlignment="1">
      <alignment horizontal="center"/>
    </xf>
    <xf numFmtId="0" fontId="34" fillId="0" borderId="18" xfId="2" applyFont="1" applyBorder="1" applyAlignment="1">
      <alignment horizontal="center"/>
    </xf>
    <xf numFmtId="0" fontId="72" fillId="0" borderId="15" xfId="2" applyFont="1" applyBorder="1" applyAlignment="1">
      <alignment horizontal="center" wrapText="1"/>
    </xf>
    <xf numFmtId="0" fontId="72" fillId="0" borderId="16" xfId="2" applyFont="1" applyBorder="1" applyAlignment="1">
      <alignment horizontal="center" wrapText="1"/>
    </xf>
    <xf numFmtId="0" fontId="72" fillId="0" borderId="17" xfId="2" applyFont="1" applyBorder="1" applyAlignment="1">
      <alignment horizontal="center" wrapText="1"/>
    </xf>
    <xf numFmtId="0" fontId="38" fillId="3" borderId="1" xfId="0" applyFont="1" applyFill="1" applyBorder="1" applyAlignment="1">
      <alignment horizontal="center" wrapText="1"/>
    </xf>
    <xf numFmtId="0" fontId="38" fillId="3" borderId="14" xfId="0" applyFont="1" applyFill="1" applyBorder="1" applyAlignment="1">
      <alignment horizontal="center" wrapText="1"/>
    </xf>
    <xf numFmtId="0" fontId="38" fillId="0" borderId="0" xfId="0" applyFont="1" applyFill="1" applyBorder="1" applyAlignment="1">
      <alignment horizontal="center" wrapText="1"/>
    </xf>
    <xf numFmtId="0" fontId="38" fillId="12" borderId="0" xfId="0" applyFont="1" applyFill="1" applyAlignment="1">
      <alignment horizontal="left" vertical="top" wrapText="1"/>
    </xf>
    <xf numFmtId="0" fontId="38" fillId="12" borderId="0" xfId="0" applyFont="1" applyFill="1" applyBorder="1" applyAlignment="1">
      <alignment horizontal="left" vertical="top" wrapText="1"/>
    </xf>
    <xf numFmtId="0" fontId="45" fillId="3" borderId="1" xfId="0" applyFont="1" applyFill="1" applyBorder="1" applyAlignment="1">
      <alignment horizontal="center" wrapText="1"/>
    </xf>
    <xf numFmtId="0" fontId="45" fillId="3" borderId="13" xfId="0" applyFont="1" applyFill="1" applyBorder="1" applyAlignment="1">
      <alignment horizontal="center" wrapText="1"/>
    </xf>
    <xf numFmtId="0" fontId="6" fillId="0" borderId="0" xfId="0" quotePrefix="1" applyFont="1" applyFill="1" applyBorder="1" applyAlignment="1">
      <alignment horizontal="left" vertical="top" wrapText="1"/>
    </xf>
    <xf numFmtId="0" fontId="6" fillId="0" borderId="0" xfId="0" applyFont="1" applyFill="1" applyBorder="1" applyAlignment="1">
      <alignment horizontal="left" vertical="top" wrapText="1"/>
    </xf>
    <xf numFmtId="0" fontId="45" fillId="3" borderId="1" xfId="0" quotePrefix="1" applyFont="1" applyFill="1" applyBorder="1" applyAlignment="1">
      <alignment horizontal="center" wrapText="1"/>
    </xf>
    <xf numFmtId="0" fontId="45" fillId="3" borderId="14" xfId="0" applyFont="1" applyFill="1" applyBorder="1" applyAlignment="1">
      <alignment horizontal="center" wrapText="1"/>
    </xf>
    <xf numFmtId="0" fontId="45" fillId="3" borderId="29" xfId="0" applyFont="1" applyFill="1" applyBorder="1" applyAlignment="1">
      <alignment horizontal="center" wrapText="1"/>
    </xf>
    <xf numFmtId="0" fontId="6" fillId="0" borderId="5" xfId="0" quotePrefix="1"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14" fontId="34" fillId="11" borderId="5" xfId="2" applyNumberFormat="1" applyFont="1" applyFill="1" applyBorder="1" applyAlignment="1">
      <alignment horizontal="left" vertical="center" wrapText="1"/>
    </xf>
    <xf numFmtId="14" fontId="34" fillId="11" borderId="4" xfId="2" applyNumberFormat="1" applyFont="1" applyFill="1" applyBorder="1" applyAlignment="1">
      <alignment horizontal="left" vertical="center" wrapText="1"/>
    </xf>
    <xf numFmtId="0" fontId="30" fillId="0" borderId="0" xfId="2" applyFont="1" applyFill="1" applyAlignment="1">
      <alignment horizontal="left" wrapText="1"/>
    </xf>
    <xf numFmtId="0" fontId="6" fillId="8" borderId="18" xfId="0" applyFont="1" applyFill="1" applyBorder="1" applyAlignment="1">
      <alignment horizontal="center" vertical="center" wrapText="1"/>
    </xf>
    <xf numFmtId="0" fontId="6" fillId="8" borderId="19" xfId="0" applyFont="1" applyFill="1" applyBorder="1" applyAlignment="1">
      <alignment horizontal="center" vertical="center" wrapText="1"/>
    </xf>
    <xf numFmtId="0" fontId="66" fillId="0" borderId="6" xfId="0" applyFont="1" applyBorder="1" applyAlignment="1">
      <alignment horizontal="left" vertical="top" wrapText="1"/>
    </xf>
    <xf numFmtId="0" fontId="66" fillId="0" borderId="0" xfId="0" applyFont="1" applyBorder="1" applyAlignment="1">
      <alignment horizontal="left" vertical="top" wrapText="1"/>
    </xf>
    <xf numFmtId="0" fontId="66" fillId="0" borderId="7" xfId="0" applyFont="1" applyBorder="1" applyAlignment="1">
      <alignment horizontal="left" vertical="top" wrapText="1"/>
    </xf>
    <xf numFmtId="0" fontId="44" fillId="0" borderId="5" xfId="0" quotePrefix="1" applyFont="1" applyFill="1" applyBorder="1" applyAlignment="1">
      <alignment horizontal="left" vertical="top" wrapText="1"/>
    </xf>
    <xf numFmtId="0" fontId="44" fillId="0" borderId="3" xfId="0" applyFont="1" applyFill="1" applyBorder="1" applyAlignment="1">
      <alignment horizontal="left" vertical="top" wrapText="1"/>
    </xf>
    <xf numFmtId="0" fontId="44" fillId="0" borderId="4" xfId="0" applyFont="1" applyFill="1" applyBorder="1" applyAlignment="1">
      <alignment horizontal="left" vertical="top" wrapText="1"/>
    </xf>
    <xf numFmtId="0" fontId="44" fillId="0" borderId="6" xfId="0" applyFont="1" applyFill="1" applyBorder="1" applyAlignment="1">
      <alignment horizontal="left" vertical="top" wrapText="1"/>
    </xf>
    <xf numFmtId="0" fontId="44" fillId="0" borderId="0" xfId="0" applyFont="1" applyFill="1" applyBorder="1" applyAlignment="1">
      <alignment horizontal="left" vertical="top" wrapText="1"/>
    </xf>
    <xf numFmtId="0" fontId="44" fillId="0" borderId="7" xfId="0" applyFont="1" applyFill="1" applyBorder="1" applyAlignment="1">
      <alignment horizontal="left" vertical="top" wrapText="1"/>
    </xf>
    <xf numFmtId="0" fontId="44" fillId="0" borderId="8" xfId="0" applyFont="1" applyFill="1" applyBorder="1" applyAlignment="1">
      <alignment horizontal="left" vertical="top" wrapText="1"/>
    </xf>
    <xf numFmtId="0" fontId="44" fillId="0" borderId="9" xfId="0" applyFont="1" applyFill="1" applyBorder="1" applyAlignment="1">
      <alignment horizontal="left" vertical="top" wrapText="1"/>
    </xf>
    <xf numFmtId="0" fontId="44" fillId="0" borderId="10" xfId="0" applyFont="1" applyFill="1" applyBorder="1" applyAlignment="1">
      <alignment horizontal="left" vertical="top" wrapText="1"/>
    </xf>
    <xf numFmtId="0" fontId="38" fillId="3" borderId="1" xfId="0" quotePrefix="1" applyFont="1" applyFill="1" applyBorder="1" applyAlignment="1">
      <alignment horizontal="center" vertical="center" wrapText="1"/>
    </xf>
    <xf numFmtId="0" fontId="38" fillId="3" borderId="13" xfId="0" quotePrefix="1" applyFont="1" applyFill="1" applyBorder="1" applyAlignment="1">
      <alignment horizontal="center" vertical="center" wrapText="1"/>
    </xf>
    <xf numFmtId="0" fontId="38" fillId="3" borderId="14" xfId="0" quotePrefix="1" applyFont="1" applyFill="1" applyBorder="1" applyAlignment="1">
      <alignment horizontal="center" vertical="center" wrapText="1"/>
    </xf>
    <xf numFmtId="0" fontId="45" fillId="0" borderId="5" xfId="0" applyFont="1" applyBorder="1" applyAlignment="1">
      <alignment horizontal="left" vertical="top" wrapText="1"/>
    </xf>
    <xf numFmtId="0" fontId="45" fillId="0" borderId="3" xfId="0" applyFont="1" applyBorder="1" applyAlignment="1">
      <alignment horizontal="left" vertical="top" wrapText="1"/>
    </xf>
    <xf numFmtId="0" fontId="45" fillId="0" borderId="4" xfId="0" applyFont="1" applyBorder="1" applyAlignment="1">
      <alignment horizontal="left" vertical="top" wrapText="1"/>
    </xf>
    <xf numFmtId="0" fontId="45" fillId="0" borderId="8" xfId="0" applyFont="1" applyBorder="1" applyAlignment="1">
      <alignment horizontal="left" vertical="top" wrapText="1"/>
    </xf>
    <xf numFmtId="0" fontId="45" fillId="0" borderId="9" xfId="0" applyFont="1" applyBorder="1" applyAlignment="1">
      <alignment horizontal="left" vertical="top" wrapText="1"/>
    </xf>
    <xf numFmtId="0" fontId="45" fillId="0" borderId="10" xfId="0" applyFont="1" applyBorder="1" applyAlignment="1">
      <alignment horizontal="left" vertical="top" wrapText="1"/>
    </xf>
    <xf numFmtId="0" fontId="44" fillId="0" borderId="5" xfId="0" quotePrefix="1" applyFont="1" applyBorder="1" applyAlignment="1">
      <alignment horizontal="left" vertical="top" wrapText="1"/>
    </xf>
    <xf numFmtId="0" fontId="44" fillId="0" borderId="1" xfId="0" quotePrefix="1" applyFont="1" applyBorder="1" applyAlignment="1">
      <alignment horizontal="left" vertical="top" wrapText="1"/>
    </xf>
    <xf numFmtId="0" fontId="44" fillId="0" borderId="13" xfId="0" applyFont="1" applyBorder="1" applyAlignment="1">
      <alignment horizontal="left" vertical="top" wrapText="1"/>
    </xf>
    <xf numFmtId="0" fontId="44" fillId="0" borderId="14" xfId="0" applyFont="1" applyBorder="1" applyAlignment="1">
      <alignment horizontal="left" vertical="top" wrapText="1"/>
    </xf>
    <xf numFmtId="0" fontId="44" fillId="0" borderId="5" xfId="0" applyFont="1" applyBorder="1" applyAlignment="1">
      <alignment horizontal="left" wrapText="1"/>
    </xf>
    <xf numFmtId="0" fontId="44" fillId="0" borderId="3" xfId="0" applyFont="1" applyBorder="1" applyAlignment="1">
      <alignment horizontal="left" wrapText="1"/>
    </xf>
    <xf numFmtId="0" fontId="44" fillId="0" borderId="4" xfId="0" applyFont="1" applyBorder="1" applyAlignment="1">
      <alignment horizontal="left" wrapText="1"/>
    </xf>
    <xf numFmtId="0" fontId="44" fillId="0" borderId="8" xfId="0" applyFont="1" applyBorder="1" applyAlignment="1">
      <alignment horizontal="left" wrapText="1"/>
    </xf>
    <xf numFmtId="0" fontId="44" fillId="0" borderId="9" xfId="0" applyFont="1" applyBorder="1" applyAlignment="1">
      <alignment horizontal="left" wrapText="1"/>
    </xf>
    <xf numFmtId="0" fontId="44" fillId="0" borderId="10" xfId="0" applyFont="1" applyBorder="1" applyAlignment="1">
      <alignment horizontal="left" wrapText="1"/>
    </xf>
    <xf numFmtId="0" fontId="44" fillId="0" borderId="1" xfId="0" applyFont="1" applyBorder="1" applyAlignment="1">
      <alignment horizontal="left" vertical="top" wrapText="1"/>
    </xf>
    <xf numFmtId="0" fontId="45" fillId="0" borderId="1" xfId="0" applyFont="1" applyBorder="1" applyAlignment="1">
      <alignment horizontal="left" wrapText="1"/>
    </xf>
    <xf numFmtId="0" fontId="45" fillId="0" borderId="13" xfId="0" applyFont="1" applyBorder="1" applyAlignment="1">
      <alignment horizontal="left" wrapText="1"/>
    </xf>
    <xf numFmtId="0" fontId="45" fillId="0" borderId="14" xfId="0" applyFont="1" applyBorder="1" applyAlignment="1">
      <alignment horizontal="left" wrapText="1"/>
    </xf>
    <xf numFmtId="14" fontId="74" fillId="11" borderId="0" xfId="2" applyNumberFormat="1" applyFont="1" applyFill="1" applyBorder="1" applyAlignment="1">
      <alignment horizontal="center" vertical="center"/>
    </xf>
    <xf numFmtId="0" fontId="38" fillId="12" borderId="6" xfId="0" applyFont="1" applyFill="1" applyBorder="1" applyAlignment="1">
      <alignment horizontal="left" vertical="top" wrapText="1"/>
    </xf>
    <xf numFmtId="0" fontId="38" fillId="12" borderId="21" xfId="0" applyFont="1" applyFill="1" applyBorder="1" applyAlignment="1">
      <alignment horizontal="left" vertical="top" wrapText="1"/>
    </xf>
    <xf numFmtId="0" fontId="44" fillId="0" borderId="6" xfId="0" applyFont="1" applyBorder="1" applyAlignment="1">
      <alignment horizontal="left" vertical="top" wrapText="1"/>
    </xf>
    <xf numFmtId="0" fontId="44" fillId="0" borderId="0" xfId="0" applyFont="1" applyBorder="1" applyAlignment="1">
      <alignment horizontal="left" vertical="top" wrapText="1"/>
    </xf>
    <xf numFmtId="0" fontId="44" fillId="0" borderId="7" xfId="0" applyFont="1" applyBorder="1" applyAlignment="1">
      <alignment horizontal="left" vertical="top" wrapText="1"/>
    </xf>
    <xf numFmtId="0" fontId="72" fillId="0" borderId="0" xfId="0" applyFont="1" applyAlignment="1">
      <alignment horizontal="center" wrapText="1"/>
    </xf>
    <xf numFmtId="0" fontId="72" fillId="0" borderId="9" xfId="0" applyFont="1" applyBorder="1" applyAlignment="1">
      <alignment horizontal="center" wrapText="1"/>
    </xf>
    <xf numFmtId="0" fontId="38" fillId="0" borderId="1" xfId="0" applyFont="1" applyFill="1" applyBorder="1" applyAlignment="1">
      <alignment horizontal="left"/>
    </xf>
    <xf numFmtId="0" fontId="38" fillId="0" borderId="13" xfId="0" applyFont="1" applyFill="1" applyBorder="1" applyAlignment="1">
      <alignment horizontal="left"/>
    </xf>
    <xf numFmtId="0" fontId="38" fillId="0" borderId="14" xfId="0" applyFont="1" applyFill="1" applyBorder="1" applyAlignment="1">
      <alignment horizontal="left"/>
    </xf>
    <xf numFmtId="0" fontId="6" fillId="0" borderId="0" xfId="0" applyFont="1" applyAlignment="1">
      <alignment horizontal="left" wrapText="1"/>
    </xf>
    <xf numFmtId="0" fontId="38" fillId="0" borderId="5" xfId="0" applyFont="1" applyBorder="1" applyAlignment="1">
      <alignment horizontal="left" wrapText="1"/>
    </xf>
    <xf numFmtId="0" fontId="38" fillId="0" borderId="3" xfId="0" applyFont="1" applyBorder="1" applyAlignment="1">
      <alignment horizontal="left" wrapText="1"/>
    </xf>
    <xf numFmtId="0" fontId="38" fillId="0" borderId="6" xfId="0" applyFont="1" applyFill="1" applyBorder="1" applyAlignment="1">
      <alignment horizontal="left" wrapText="1"/>
    </xf>
    <xf numFmtId="0" fontId="38" fillId="0" borderId="0" xfId="0" applyFont="1" applyFill="1" applyBorder="1" applyAlignment="1">
      <alignment horizontal="left" wrapText="1"/>
    </xf>
    <xf numFmtId="0" fontId="6" fillId="0" borderId="7" xfId="0" applyFont="1" applyBorder="1" applyAlignment="1">
      <alignment horizontal="left" vertical="top" wrapText="1"/>
    </xf>
    <xf numFmtId="0" fontId="18" fillId="2" borderId="5" xfId="0" applyFont="1" applyFill="1" applyBorder="1" applyAlignment="1">
      <alignment horizontal="left" wrapText="1"/>
    </xf>
    <xf numFmtId="0" fontId="18" fillId="2" borderId="3" xfId="0" applyFont="1" applyFill="1" applyBorder="1" applyAlignment="1">
      <alignment horizontal="left" wrapText="1"/>
    </xf>
    <xf numFmtId="0" fontId="18" fillId="2" borderId="4" xfId="0" applyFont="1" applyFill="1" applyBorder="1" applyAlignment="1">
      <alignment horizontal="left" wrapText="1"/>
    </xf>
    <xf numFmtId="0" fontId="18" fillId="2" borderId="8" xfId="0" applyFont="1" applyFill="1" applyBorder="1" applyAlignment="1">
      <alignment horizontal="left" vertical="top" wrapText="1"/>
    </xf>
    <xf numFmtId="0" fontId="18" fillId="2" borderId="9" xfId="0" applyFont="1" applyFill="1" applyBorder="1" applyAlignment="1">
      <alignment horizontal="left" vertical="top" wrapText="1"/>
    </xf>
    <xf numFmtId="0" fontId="18" fillId="2" borderId="10" xfId="0" applyFont="1" applyFill="1" applyBorder="1" applyAlignment="1">
      <alignment horizontal="left" vertical="top" wrapText="1"/>
    </xf>
    <xf numFmtId="0" fontId="38" fillId="0" borderId="6" xfId="0" applyFont="1" applyBorder="1" applyAlignment="1">
      <alignment horizontal="left" vertical="top" wrapText="1"/>
    </xf>
    <xf numFmtId="0" fontId="38" fillId="0" borderId="6" xfId="0" applyFont="1" applyBorder="1" applyAlignment="1">
      <alignment horizontal="left"/>
    </xf>
    <xf numFmtId="0" fontId="6" fillId="0" borderId="0" xfId="0" applyFont="1" applyBorder="1" applyAlignment="1">
      <alignment horizontal="left"/>
    </xf>
  </cellXfs>
  <cellStyles count="6">
    <cellStyle name="Comma" xfId="4" builtinId="3"/>
    <cellStyle name="Hyperlink" xfId="5" builtinId="8"/>
    <cellStyle name="Normal" xfId="0" builtinId="0"/>
    <cellStyle name="Normal 2" xfId="2" xr:uid="{7D6D3C9E-ADF4-4C62-A6CD-44457FB2CFF0}"/>
    <cellStyle name="Percent" xfId="1" builtinId="5"/>
    <cellStyle name="Percent 2" xfId="3" xr:uid="{3180B500-0914-4389-BF2A-32C36977A12B}"/>
  </cellStyles>
  <dxfs count="0"/>
  <tableStyles count="0" defaultTableStyle="TableStyleMedium2" defaultPivotStyle="PivotStyleLight16"/>
  <colors>
    <mruColors>
      <color rgb="FFDC6B2F"/>
      <color rgb="FF41B6E6"/>
      <color rgb="FFF0B323"/>
      <color rgb="FF48A23F"/>
      <color rgb="FF00857D"/>
      <color rgb="FF72246C"/>
      <color rgb="FF97999B"/>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commons.wikimedia.org/wiki/File:Ic_lock_outline_48px.svg"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https://commons.wikimedia.org/wiki/File:Ic_lock_outline_48px.svg"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https://commons.wikimedia.org/wiki/File:Ic_lock_outline_48px.svg" TargetMode="Externa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hyperlink" Target="https://commons.wikimedia.org/wiki/File:Ic_lock_outline_48px.svg" TargetMode="Externa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hyperlink" Target="https://commons.wikimedia.org/wiki/File:Ic_lock_outline_48px.svg" TargetMode="Externa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https://commons.wikimedia.org/wiki/File:Ic_lock_outline_48px.svg" TargetMode="Externa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hyperlink" Target="https://commons.wikimedia.org/wiki/File:Ic_lock_outline_48px.svg"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70816</xdr:colOff>
      <xdr:row>0</xdr:row>
      <xdr:rowOff>70817</xdr:rowOff>
    </xdr:from>
    <xdr:to>
      <xdr:col>17</xdr:col>
      <xdr:colOff>533815</xdr:colOff>
      <xdr:row>4</xdr:row>
      <xdr:rowOff>84702</xdr:rowOff>
    </xdr:to>
    <xdr:pic>
      <xdr:nvPicPr>
        <xdr:cNvPr id="3" name="Picture 2">
          <a:extLst>
            <a:ext uri="{FF2B5EF4-FFF2-40B4-BE49-F238E27FC236}">
              <a16:creationId xmlns:a16="http://schemas.microsoft.com/office/drawing/2014/main" id="{87544A50-E1AA-424E-BCF5-C0A7792B5B60}"/>
            </a:ext>
          </a:extLst>
        </xdr:cNvPr>
        <xdr:cNvPicPr>
          <a:picLocks noChangeAspect="1"/>
        </xdr:cNvPicPr>
      </xdr:nvPicPr>
      <xdr:blipFill>
        <a:blip xmlns:r="http://schemas.openxmlformats.org/officeDocument/2006/relationships" r:embed="rId1"/>
        <a:stretch>
          <a:fillRect/>
        </a:stretch>
      </xdr:blipFill>
      <xdr:spPr>
        <a:xfrm>
          <a:off x="6026012" y="70817"/>
          <a:ext cx="5681042" cy="1090624"/>
        </a:xfrm>
        <a:prstGeom prst="rect">
          <a:avLst/>
        </a:prstGeom>
      </xdr:spPr>
    </xdr:pic>
    <xdr:clientData/>
  </xdr:twoCellAnchor>
  <xdr:twoCellAnchor editAs="oneCell">
    <xdr:from>
      <xdr:col>0</xdr:col>
      <xdr:colOff>223068</xdr:colOff>
      <xdr:row>7</xdr:row>
      <xdr:rowOff>87084</xdr:rowOff>
    </xdr:from>
    <xdr:to>
      <xdr:col>0</xdr:col>
      <xdr:colOff>561645</xdr:colOff>
      <xdr:row>8</xdr:row>
      <xdr:rowOff>11890</xdr:rowOff>
    </xdr:to>
    <xdr:pic>
      <xdr:nvPicPr>
        <xdr:cNvPr id="4" name="Picture 3">
          <a:extLst>
            <a:ext uri="{FF2B5EF4-FFF2-40B4-BE49-F238E27FC236}">
              <a16:creationId xmlns:a16="http://schemas.microsoft.com/office/drawing/2014/main" id="{74D937CD-484B-48F1-9805-46CDA9525C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837473B0-CC2E-450A-ABE3-18F120FF3D39}">
              <a1611:picAttrSrcUrl xmlns:a1611="http://schemas.microsoft.com/office/drawing/2016/11/main" r:id="rId3"/>
            </a:ext>
          </a:extLst>
        </a:blip>
        <a:stretch>
          <a:fillRect/>
        </a:stretch>
      </xdr:blipFill>
      <xdr:spPr>
        <a:xfrm>
          <a:off x="223068" y="2036908"/>
          <a:ext cx="338577" cy="3394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809625</xdr:colOff>
      <xdr:row>6</xdr:row>
      <xdr:rowOff>28574</xdr:rowOff>
    </xdr:from>
    <xdr:to>
      <xdr:col>0</xdr:col>
      <xdr:colOff>1457324</xdr:colOff>
      <xdr:row>6</xdr:row>
      <xdr:rowOff>476249</xdr:rowOff>
    </xdr:to>
    <xdr:pic>
      <xdr:nvPicPr>
        <xdr:cNvPr id="2" name="Picture 1">
          <a:extLst>
            <a:ext uri="{FF2B5EF4-FFF2-40B4-BE49-F238E27FC236}">
              <a16:creationId xmlns:a16="http://schemas.microsoft.com/office/drawing/2014/main" id="{9BBFBF90-DA13-41FF-A6B1-3B9631EE1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809625" y="1676399"/>
          <a:ext cx="647699" cy="447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552451</xdr:colOff>
      <xdr:row>5</xdr:row>
      <xdr:rowOff>447674</xdr:rowOff>
    </xdr:from>
    <xdr:to>
      <xdr:col>0</xdr:col>
      <xdr:colOff>1047750</xdr:colOff>
      <xdr:row>7</xdr:row>
      <xdr:rowOff>28574</xdr:rowOff>
    </xdr:to>
    <xdr:pic>
      <xdr:nvPicPr>
        <xdr:cNvPr id="2" name="Picture 1">
          <a:extLst>
            <a:ext uri="{FF2B5EF4-FFF2-40B4-BE49-F238E27FC236}">
              <a16:creationId xmlns:a16="http://schemas.microsoft.com/office/drawing/2014/main" id="{35CE01E7-6F6D-414F-B59A-D85CA8089B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552451" y="1733549"/>
          <a:ext cx="495299"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400050</xdr:colOff>
      <xdr:row>5</xdr:row>
      <xdr:rowOff>228599</xdr:rowOff>
    </xdr:from>
    <xdr:to>
      <xdr:col>0</xdr:col>
      <xdr:colOff>962025</xdr:colOff>
      <xdr:row>6</xdr:row>
      <xdr:rowOff>505556</xdr:rowOff>
    </xdr:to>
    <xdr:pic>
      <xdr:nvPicPr>
        <xdr:cNvPr id="2" name="Picture 1">
          <a:extLst>
            <a:ext uri="{FF2B5EF4-FFF2-40B4-BE49-F238E27FC236}">
              <a16:creationId xmlns:a16="http://schemas.microsoft.com/office/drawing/2014/main" id="{C87C264A-90BD-4214-9724-0DB978E002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00050" y="1476374"/>
          <a:ext cx="561975" cy="5055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647700</xdr:colOff>
      <xdr:row>5</xdr:row>
      <xdr:rowOff>228599</xdr:rowOff>
    </xdr:from>
    <xdr:to>
      <xdr:col>0</xdr:col>
      <xdr:colOff>1162050</xdr:colOff>
      <xdr:row>6</xdr:row>
      <xdr:rowOff>504825</xdr:rowOff>
    </xdr:to>
    <xdr:pic>
      <xdr:nvPicPr>
        <xdr:cNvPr id="2" name="Picture 1">
          <a:extLst>
            <a:ext uri="{FF2B5EF4-FFF2-40B4-BE49-F238E27FC236}">
              <a16:creationId xmlns:a16="http://schemas.microsoft.com/office/drawing/2014/main" id="{35F7EAA3-D5DD-4582-85E8-A30C1C49C5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647700" y="1552574"/>
          <a:ext cx="514350" cy="5048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470927</xdr:colOff>
      <xdr:row>6</xdr:row>
      <xdr:rowOff>1400</xdr:rowOff>
    </xdr:from>
    <xdr:to>
      <xdr:col>0</xdr:col>
      <xdr:colOff>1114144</xdr:colOff>
      <xdr:row>7</xdr:row>
      <xdr:rowOff>11207</xdr:rowOff>
    </xdr:to>
    <xdr:pic>
      <xdr:nvPicPr>
        <xdr:cNvPr id="2" name="Picture 1">
          <a:extLst>
            <a:ext uri="{FF2B5EF4-FFF2-40B4-BE49-F238E27FC236}">
              <a16:creationId xmlns:a16="http://schemas.microsoft.com/office/drawing/2014/main" id="{4205067D-A027-4092-8BE3-346D26BD6B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470927" y="1458165"/>
          <a:ext cx="638455" cy="54768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176213</xdr:colOff>
      <xdr:row>6</xdr:row>
      <xdr:rowOff>0</xdr:rowOff>
    </xdr:from>
    <xdr:to>
      <xdr:col>0</xdr:col>
      <xdr:colOff>485774</xdr:colOff>
      <xdr:row>6</xdr:row>
      <xdr:rowOff>503289</xdr:rowOff>
    </xdr:to>
    <xdr:pic>
      <xdr:nvPicPr>
        <xdr:cNvPr id="2" name="Picture 1">
          <a:extLst>
            <a:ext uri="{FF2B5EF4-FFF2-40B4-BE49-F238E27FC236}">
              <a16:creationId xmlns:a16="http://schemas.microsoft.com/office/drawing/2014/main" id="{3F9EAB87-6B38-46AC-B5A1-26346CAE7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176213" y="1443038"/>
          <a:ext cx="309561" cy="5032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ome.treasury.gov/system/files/136/PPP-Loan-Forgiveness-Application-Instructions_1_0.pdf" TargetMode="External"/><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home.treasury.gov/system/files/136/PPP-Loan-Forgiveness-Application-Instructions_1_0.pdf" TargetMode="External"/><Relationship Id="rId2" Type="http://schemas.openxmlformats.org/officeDocument/2006/relationships/hyperlink" Target="https://www.aicpa.org/interestareas/privatecompaniespracticesection/qualityservicesdelivery/sba-paycheck-protection-program-resources-for-cpas.html" TargetMode="External"/><Relationship Id="rId1" Type="http://schemas.openxmlformats.org/officeDocument/2006/relationships/hyperlink" Target="https://home.treasury.gov/system/files/136/3245-0407-SBA-Form-3508-PPP-Forgiveness-Application.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home.treasury.gov/system/files/136/PPP-Loan-Forgiveness-Application-Instructions_1_0.pdf" TargetMode="External"/><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home.treasury.gov/system/files/136/PPP-Loan-Forgiveness-Application-Instructions_1_0.pdf" TargetMode="External"/><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home.treasury.gov/system/files/136/PPP-Loan-Forgiveness-Application-Instructions_1_0.pdf" TargetMode="External"/><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home.treasury.gov/system/files/136/PPP-Loan-Forgiveness-Application-Instructions_1_0.pdf" TargetMode="External"/><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home.treasury.gov/system/files/136/PPP-Loan-Forgiveness-Application-Instructions_1_0.pdf" TargetMode="External"/><Relationship Id="rId2" Type="http://schemas.openxmlformats.org/officeDocument/2006/relationships/hyperlink" Target="https://home.treasury.gov/system/files/136/3245-0407-SBA-Form-3508-PPP-Forgiveness-Application.pdf" TargetMode="External"/><Relationship Id="rId1" Type="http://schemas.openxmlformats.org/officeDocument/2006/relationships/hyperlink" Target="https://www.aicpa.org/interestareas/privatecompaniespracticesection/qualityservicesdelivery/sba-paycheck-protection-program-resources-for-cpas.html" TargetMode="External"/><Relationship Id="rId4"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DA0A3-1F19-4170-BF33-98D866D9F833}">
  <sheetPr>
    <pageSetUpPr fitToPage="1"/>
  </sheetPr>
  <dimension ref="A1:AC45"/>
  <sheetViews>
    <sheetView showGridLines="0" tabSelected="1" zoomScale="85" zoomScaleNormal="85" zoomScalePageLayoutView="70" workbookViewId="0"/>
  </sheetViews>
  <sheetFormatPr defaultColWidth="9" defaultRowHeight="14.25" x14ac:dyDescent="0.2"/>
  <cols>
    <col min="1" max="1" width="11" style="4" customWidth="1"/>
    <col min="2" max="5" width="9" style="4"/>
    <col min="6" max="6" width="9" style="4" customWidth="1"/>
    <col min="7" max="14" width="9" style="4"/>
    <col min="15" max="15" width="9.7109375" style="4" customWidth="1"/>
    <col min="16" max="17" width="9" style="4"/>
    <col min="18" max="18" width="10" style="4" customWidth="1"/>
    <col min="19" max="16384" width="9" style="4"/>
  </cols>
  <sheetData>
    <row r="1" spans="1:29" ht="20.25" x14ac:dyDescent="0.3">
      <c r="A1" s="3" t="s">
        <v>5</v>
      </c>
    </row>
    <row r="2" spans="1:29" ht="20.25" x14ac:dyDescent="0.3">
      <c r="A2" s="3" t="s">
        <v>1</v>
      </c>
    </row>
    <row r="3" spans="1:29" ht="20.25" x14ac:dyDescent="0.3">
      <c r="A3" s="427" t="s">
        <v>231</v>
      </c>
      <c r="B3" s="25"/>
      <c r="C3" s="25"/>
      <c r="D3" s="25"/>
      <c r="E3" s="25"/>
      <c r="F3" s="25"/>
    </row>
    <row r="4" spans="1:29" ht="22.5" customHeight="1" x14ac:dyDescent="0.3">
      <c r="A4" s="30" t="s">
        <v>281</v>
      </c>
    </row>
    <row r="5" spans="1:29" ht="15" x14ac:dyDescent="0.25">
      <c r="A5" s="5"/>
      <c r="B5" s="6"/>
    </row>
    <row r="6" spans="1:29" s="7" customFormat="1" ht="20.25" x14ac:dyDescent="0.3">
      <c r="A6" s="3" t="s">
        <v>0</v>
      </c>
    </row>
    <row r="7" spans="1:29" s="1" customFormat="1" ht="35.1" customHeight="1" x14ac:dyDescent="0.3">
      <c r="A7" s="310"/>
      <c r="B7" s="7" t="s">
        <v>102</v>
      </c>
      <c r="C7" s="7"/>
      <c r="D7" s="7"/>
      <c r="E7" s="7"/>
      <c r="F7" s="311"/>
      <c r="G7" s="311"/>
      <c r="H7" s="311"/>
      <c r="I7" s="311"/>
      <c r="J7" s="311"/>
      <c r="K7" s="311"/>
      <c r="L7" s="311"/>
      <c r="M7" s="311"/>
      <c r="N7" s="311"/>
      <c r="O7" s="311"/>
      <c r="P7" s="7"/>
      <c r="Q7" s="7"/>
      <c r="R7" s="7"/>
      <c r="S7" s="7"/>
      <c r="V7" s="7"/>
      <c r="W7" s="7"/>
      <c r="X7" s="7"/>
      <c r="Y7" s="7"/>
      <c r="Z7" s="7"/>
      <c r="AA7" s="7"/>
      <c r="AB7" s="7"/>
      <c r="AC7" s="7"/>
    </row>
    <row r="8" spans="1:29" s="1" customFormat="1" ht="32.65" customHeight="1" x14ac:dyDescent="0.3">
      <c r="B8" s="477" t="s">
        <v>244</v>
      </c>
      <c r="C8" s="477"/>
      <c r="D8" s="477"/>
      <c r="E8" s="477"/>
      <c r="F8" s="477"/>
      <c r="G8" s="477"/>
      <c r="H8" s="477"/>
      <c r="I8" s="477"/>
      <c r="J8" s="477"/>
      <c r="K8" s="477"/>
      <c r="L8" s="477"/>
      <c r="M8" s="477"/>
      <c r="N8" s="477"/>
      <c r="O8" s="477"/>
      <c r="P8" s="477"/>
      <c r="Q8" s="477"/>
      <c r="R8" s="477"/>
      <c r="S8" s="7"/>
      <c r="V8" s="7"/>
      <c r="W8" s="7"/>
      <c r="X8" s="7"/>
      <c r="Y8" s="7"/>
      <c r="Z8" s="7"/>
      <c r="AA8" s="7"/>
      <c r="AB8" s="7"/>
      <c r="AC8" s="7"/>
    </row>
    <row r="9" spans="1:29" s="1" customFormat="1" ht="30" customHeight="1" x14ac:dyDescent="0.3">
      <c r="A9" s="312"/>
      <c r="B9" s="7" t="s">
        <v>104</v>
      </c>
      <c r="C9" s="7"/>
      <c r="D9" s="7"/>
      <c r="E9" s="7"/>
      <c r="F9" s="7"/>
      <c r="G9" s="7"/>
      <c r="H9" s="7"/>
      <c r="I9" s="7"/>
      <c r="J9" s="7"/>
      <c r="K9" s="7"/>
      <c r="L9" s="7"/>
      <c r="M9" s="7"/>
      <c r="N9" s="7"/>
      <c r="O9" s="7"/>
      <c r="P9" s="7"/>
      <c r="Q9" s="7"/>
      <c r="R9" s="7"/>
      <c r="S9" s="7"/>
      <c r="V9" s="7"/>
      <c r="W9" s="7"/>
      <c r="X9" s="7"/>
      <c r="Y9" s="7"/>
      <c r="Z9" s="7"/>
      <c r="AA9" s="7"/>
      <c r="AB9" s="7"/>
      <c r="AC9" s="7"/>
    </row>
    <row r="10" spans="1:29" s="2" customFormat="1" ht="33" customHeight="1" x14ac:dyDescent="0.3">
      <c r="A10" s="17" t="s">
        <v>138</v>
      </c>
      <c r="B10" s="478" t="s">
        <v>276</v>
      </c>
      <c r="C10" s="478"/>
      <c r="D10" s="478"/>
      <c r="E10" s="478"/>
      <c r="F10" s="478"/>
      <c r="G10" s="478"/>
      <c r="H10" s="478"/>
      <c r="I10" s="478"/>
      <c r="J10" s="478"/>
      <c r="K10" s="478"/>
      <c r="L10" s="478"/>
      <c r="M10" s="478"/>
      <c r="N10" s="478"/>
      <c r="O10" s="478"/>
      <c r="P10" s="478"/>
      <c r="Q10" s="478"/>
      <c r="R10" s="478"/>
      <c r="S10" s="9"/>
      <c r="V10" s="9"/>
      <c r="W10" s="9"/>
      <c r="X10" s="9"/>
      <c r="Y10" s="9"/>
      <c r="Z10" s="9"/>
      <c r="AA10" s="9"/>
      <c r="AB10" s="9"/>
      <c r="AC10" s="9"/>
    </row>
    <row r="11" spans="1:29" s="2" customFormat="1" ht="13.5" customHeight="1" x14ac:dyDescent="0.3">
      <c r="A11" s="9"/>
      <c r="B11" s="9"/>
      <c r="C11" s="9"/>
      <c r="D11" s="9"/>
      <c r="E11" s="9"/>
      <c r="F11" s="9"/>
      <c r="G11" s="9"/>
      <c r="H11" s="9"/>
      <c r="I11" s="9"/>
      <c r="J11" s="9"/>
      <c r="K11" s="9"/>
      <c r="L11" s="9"/>
      <c r="M11" s="9"/>
      <c r="N11" s="9"/>
      <c r="O11" s="9"/>
      <c r="P11" s="9"/>
      <c r="Q11" s="9"/>
      <c r="R11" s="9"/>
      <c r="S11" s="9"/>
      <c r="V11" s="9"/>
      <c r="W11" s="9"/>
      <c r="X11" s="9"/>
      <c r="Y11" s="9"/>
      <c r="Z11" s="9"/>
      <c r="AA11" s="9"/>
      <c r="AB11" s="9"/>
      <c r="AC11" s="9"/>
    </row>
    <row r="12" spans="1:29" s="7" customFormat="1" ht="105" customHeight="1" x14ac:dyDescent="0.3">
      <c r="A12" s="12" t="s">
        <v>175</v>
      </c>
      <c r="B12" s="483" t="s">
        <v>189</v>
      </c>
      <c r="C12" s="483"/>
      <c r="D12" s="483"/>
      <c r="E12" s="483"/>
      <c r="F12" s="483"/>
      <c r="G12" s="483"/>
      <c r="H12" s="483"/>
      <c r="I12" s="483"/>
      <c r="J12" s="483"/>
      <c r="K12" s="483"/>
      <c r="L12" s="483"/>
      <c r="M12" s="483"/>
      <c r="N12" s="483"/>
      <c r="O12" s="483"/>
      <c r="P12" s="483"/>
      <c r="Q12" s="483"/>
      <c r="R12" s="408"/>
      <c r="T12" s="9"/>
      <c r="U12" s="9"/>
      <c r="V12" s="9"/>
      <c r="W12" s="9"/>
      <c r="X12" s="9"/>
    </row>
    <row r="13" spans="1:29" s="2" customFormat="1" ht="18.75" x14ac:dyDescent="0.3">
      <c r="A13" s="9"/>
      <c r="B13" s="9"/>
      <c r="C13" s="9"/>
      <c r="D13" s="9"/>
      <c r="E13" s="9"/>
      <c r="F13" s="9"/>
      <c r="G13" s="9"/>
      <c r="H13" s="9"/>
      <c r="I13" s="9"/>
      <c r="J13" s="9"/>
      <c r="K13" s="9"/>
      <c r="L13" s="9"/>
      <c r="M13" s="9"/>
      <c r="N13" s="9"/>
      <c r="O13" s="9"/>
      <c r="P13" s="9"/>
      <c r="Q13" s="9"/>
      <c r="R13" s="9"/>
      <c r="S13" s="9"/>
      <c r="V13" s="9"/>
      <c r="W13" s="9"/>
      <c r="X13" s="9"/>
      <c r="Y13" s="9"/>
      <c r="Z13" s="9"/>
      <c r="AA13" s="9"/>
      <c r="AB13" s="9"/>
      <c r="AC13" s="9"/>
    </row>
    <row r="14" spans="1:29" s="9" customFormat="1" ht="18" customHeight="1" x14ac:dyDescent="0.25">
      <c r="A14" s="8">
        <v>1</v>
      </c>
      <c r="B14" s="9" t="s">
        <v>35</v>
      </c>
    </row>
    <row r="15" spans="1:29" s="9" customFormat="1" ht="8.65" customHeight="1" x14ac:dyDescent="0.3">
      <c r="A15" s="10"/>
    </row>
    <row r="16" spans="1:29" s="9" customFormat="1" ht="18" x14ac:dyDescent="0.25">
      <c r="A16" s="8">
        <v>2</v>
      </c>
      <c r="B16" s="9" t="s">
        <v>105</v>
      </c>
    </row>
    <row r="17" spans="1:18" s="9" customFormat="1" ht="12" customHeight="1" x14ac:dyDescent="0.25">
      <c r="A17" s="8"/>
    </row>
    <row r="18" spans="1:18" s="9" customFormat="1" ht="18" x14ac:dyDescent="0.25">
      <c r="A18" s="8">
        <v>3</v>
      </c>
      <c r="B18" s="9" t="s">
        <v>106</v>
      </c>
    </row>
    <row r="19" spans="1:18" s="9" customFormat="1" ht="9.75" customHeight="1" x14ac:dyDescent="0.25">
      <c r="A19" s="8"/>
    </row>
    <row r="20" spans="1:18" s="9" customFormat="1" ht="18" x14ac:dyDescent="0.25">
      <c r="A20" s="11">
        <v>4</v>
      </c>
      <c r="B20" s="9" t="s">
        <v>23</v>
      </c>
    </row>
    <row r="21" spans="1:18" s="7" customFormat="1" ht="11.65" customHeight="1" x14ac:dyDescent="0.25">
      <c r="A21" s="11"/>
    </row>
    <row r="22" spans="1:18" s="7" customFormat="1" ht="18" x14ac:dyDescent="0.25">
      <c r="A22" s="12">
        <v>5</v>
      </c>
      <c r="B22" s="7" t="s">
        <v>174</v>
      </c>
    </row>
    <row r="23" spans="1:18" s="7" customFormat="1" ht="18.75" x14ac:dyDescent="0.3">
      <c r="A23" s="13"/>
      <c r="C23" s="14" t="s">
        <v>24</v>
      </c>
    </row>
    <row r="24" spans="1:18" s="7" customFormat="1" ht="9" customHeight="1" x14ac:dyDescent="0.25">
      <c r="A24" s="13"/>
    </row>
    <row r="25" spans="1:18" s="7" customFormat="1" ht="18.75" x14ac:dyDescent="0.3">
      <c r="A25" s="13"/>
      <c r="B25" s="15" t="s">
        <v>22</v>
      </c>
    </row>
    <row r="26" spans="1:18" s="7" customFormat="1" ht="9.75" customHeight="1" x14ac:dyDescent="0.3">
      <c r="A26" s="13"/>
      <c r="B26" s="15"/>
    </row>
    <row r="27" spans="1:18" s="7" customFormat="1" ht="45.75" customHeight="1" x14ac:dyDescent="0.25">
      <c r="A27" s="12">
        <v>6</v>
      </c>
      <c r="B27" s="482" t="s">
        <v>38</v>
      </c>
      <c r="C27" s="482"/>
      <c r="D27" s="482"/>
      <c r="E27" s="482"/>
      <c r="F27" s="482"/>
      <c r="G27" s="482"/>
      <c r="H27" s="482"/>
      <c r="I27" s="482"/>
      <c r="J27" s="482"/>
      <c r="K27" s="482"/>
      <c r="L27" s="482"/>
      <c r="M27" s="482"/>
      <c r="N27" s="482"/>
      <c r="O27" s="482"/>
      <c r="P27" s="482"/>
      <c r="Q27" s="482"/>
      <c r="R27" s="482"/>
    </row>
    <row r="28" spans="1:18" s="7" customFormat="1" ht="18" x14ac:dyDescent="0.25">
      <c r="A28" s="12"/>
      <c r="B28" s="16"/>
      <c r="C28" s="16"/>
      <c r="D28" s="16"/>
      <c r="E28" s="16"/>
      <c r="F28" s="16"/>
      <c r="G28" s="16"/>
      <c r="H28" s="16"/>
      <c r="I28" s="16"/>
      <c r="J28" s="16"/>
      <c r="K28" s="16"/>
      <c r="L28" s="16"/>
      <c r="M28" s="16"/>
      <c r="N28" s="16"/>
      <c r="O28" s="16"/>
      <c r="P28" s="16"/>
      <c r="Q28" s="16"/>
      <c r="R28" s="16"/>
    </row>
    <row r="29" spans="1:18" s="7" customFormat="1" ht="18" x14ac:dyDescent="0.25">
      <c r="A29" s="12" t="s">
        <v>136</v>
      </c>
      <c r="B29" s="16"/>
      <c r="C29" s="16"/>
      <c r="D29" s="16"/>
      <c r="E29" s="16"/>
      <c r="F29" s="16"/>
      <c r="G29" s="16"/>
      <c r="H29" s="16"/>
      <c r="I29" s="16"/>
      <c r="J29" s="16"/>
      <c r="K29" s="16"/>
      <c r="L29" s="16"/>
      <c r="M29" s="16"/>
      <c r="N29" s="16"/>
      <c r="O29" s="16"/>
      <c r="P29" s="16"/>
      <c r="Q29" s="16"/>
      <c r="R29" s="16"/>
    </row>
    <row r="30" spans="1:18" s="7" customFormat="1" ht="52.5" customHeight="1" x14ac:dyDescent="0.25">
      <c r="A30" s="17" t="s">
        <v>138</v>
      </c>
      <c r="B30" s="482" t="s">
        <v>137</v>
      </c>
      <c r="C30" s="482"/>
      <c r="D30" s="482"/>
      <c r="E30" s="482"/>
      <c r="F30" s="482"/>
      <c r="G30" s="482"/>
      <c r="H30" s="482"/>
      <c r="I30" s="482"/>
      <c r="J30" s="482"/>
      <c r="K30" s="482"/>
      <c r="L30" s="482"/>
      <c r="M30" s="482"/>
      <c r="N30" s="482"/>
      <c r="O30" s="482"/>
      <c r="P30" s="482"/>
      <c r="Q30" s="482"/>
      <c r="R30" s="482"/>
    </row>
    <row r="31" spans="1:18" s="7" customFormat="1" ht="13.9" customHeight="1" x14ac:dyDescent="0.25">
      <c r="A31" s="17"/>
      <c r="B31" s="16"/>
      <c r="C31" s="16"/>
      <c r="D31" s="16"/>
      <c r="E31" s="16"/>
      <c r="F31" s="16"/>
      <c r="G31" s="16"/>
      <c r="H31" s="16"/>
      <c r="I31" s="16"/>
      <c r="J31" s="16"/>
      <c r="K31" s="16"/>
      <c r="L31" s="16"/>
      <c r="M31" s="16"/>
      <c r="N31" s="16"/>
      <c r="O31" s="16"/>
      <c r="P31" s="16"/>
      <c r="Q31" s="16"/>
      <c r="R31" s="16"/>
    </row>
    <row r="32" spans="1:18" s="7" customFormat="1" ht="20.25" x14ac:dyDescent="0.3">
      <c r="A32" s="18" t="s">
        <v>9</v>
      </c>
      <c r="B32" s="481" t="s">
        <v>288</v>
      </c>
      <c r="C32" s="481"/>
      <c r="D32" s="481"/>
      <c r="E32" s="481"/>
      <c r="F32" s="481"/>
      <c r="G32" s="481"/>
      <c r="H32" s="481"/>
      <c r="I32" s="481"/>
      <c r="J32" s="481"/>
      <c r="K32" s="481"/>
      <c r="L32" s="481"/>
      <c r="M32" s="481"/>
      <c r="N32" s="481"/>
      <c r="O32" s="481"/>
      <c r="P32" s="481"/>
      <c r="Q32" s="481"/>
      <c r="R32" s="481"/>
    </row>
    <row r="33" spans="1:25" s="7" customFormat="1" ht="18" customHeight="1" x14ac:dyDescent="0.3">
      <c r="A33" s="19"/>
      <c r="B33" s="20" t="s">
        <v>28</v>
      </c>
      <c r="C33" s="21"/>
      <c r="D33" s="21"/>
      <c r="E33" s="22"/>
      <c r="F33" s="23"/>
      <c r="G33" s="23"/>
      <c r="H33" s="23"/>
      <c r="I33" s="21"/>
      <c r="J33" s="21"/>
      <c r="K33" s="21"/>
      <c r="L33" s="24"/>
      <c r="M33" s="21"/>
      <c r="N33" s="21"/>
      <c r="O33" s="21"/>
      <c r="P33" s="21"/>
      <c r="Q33" s="21"/>
      <c r="R33" s="21"/>
    </row>
    <row r="34" spans="1:25" s="7" customFormat="1" ht="18" customHeight="1" x14ac:dyDescent="0.3">
      <c r="A34" s="19"/>
      <c r="B34" s="20" t="s">
        <v>103</v>
      </c>
      <c r="C34" s="21"/>
      <c r="D34" s="21"/>
      <c r="E34" s="22"/>
      <c r="F34" s="23"/>
      <c r="G34" s="23"/>
      <c r="H34" s="23"/>
      <c r="I34" s="21"/>
      <c r="J34" s="21"/>
      <c r="K34" s="21"/>
      <c r="L34" s="24"/>
      <c r="M34" s="21"/>
      <c r="N34" s="21"/>
      <c r="O34" s="21"/>
      <c r="P34" s="21"/>
      <c r="Q34" s="21"/>
      <c r="R34" s="21"/>
    </row>
    <row r="35" spans="1:25" s="7" customFormat="1" ht="18" customHeight="1" x14ac:dyDescent="0.3">
      <c r="A35" s="19"/>
      <c r="B35" s="20" t="s">
        <v>280</v>
      </c>
      <c r="C35" s="21"/>
      <c r="D35" s="21"/>
      <c r="E35" s="22"/>
      <c r="F35" s="23"/>
      <c r="G35" s="23"/>
      <c r="H35" s="23"/>
      <c r="I35" s="21"/>
      <c r="J35" s="21"/>
      <c r="K35" s="21"/>
      <c r="L35" s="24"/>
      <c r="M35" s="21"/>
      <c r="N35" s="21"/>
      <c r="O35" s="21"/>
      <c r="P35" s="21"/>
      <c r="Q35" s="21"/>
      <c r="R35" s="21"/>
      <c r="T35" s="9"/>
      <c r="U35" s="9"/>
      <c r="V35" s="9"/>
      <c r="W35" s="9"/>
      <c r="X35" s="9"/>
      <c r="Y35" s="9"/>
    </row>
    <row r="36" spans="1:25" s="7" customFormat="1" ht="20.25" x14ac:dyDescent="0.3">
      <c r="A36" s="21"/>
      <c r="B36" s="481" t="s">
        <v>151</v>
      </c>
      <c r="C36" s="481"/>
      <c r="D36" s="481"/>
      <c r="E36" s="481"/>
      <c r="F36" s="481"/>
      <c r="G36" s="481"/>
      <c r="H36" s="481"/>
      <c r="I36" s="481"/>
      <c r="J36" s="481"/>
      <c r="K36" s="481"/>
      <c r="L36" s="481"/>
      <c r="M36" s="481"/>
      <c r="N36" s="481"/>
      <c r="O36" s="481"/>
      <c r="P36" s="481"/>
      <c r="Q36" s="481"/>
      <c r="R36" s="481"/>
      <c r="T36" s="9"/>
      <c r="U36" s="9"/>
      <c r="V36" s="9"/>
      <c r="W36" s="9"/>
      <c r="X36" s="9"/>
      <c r="Y36" s="9"/>
    </row>
    <row r="37" spans="1:25" s="7" customFormat="1" ht="20.25" x14ac:dyDescent="0.3">
      <c r="A37" s="21"/>
      <c r="B37" s="481"/>
      <c r="C37" s="481"/>
      <c r="D37" s="481"/>
      <c r="E37" s="481"/>
      <c r="F37" s="481"/>
      <c r="G37" s="481"/>
      <c r="H37" s="481"/>
      <c r="I37" s="481"/>
      <c r="J37" s="481"/>
      <c r="K37" s="481"/>
      <c r="L37" s="481"/>
      <c r="M37" s="481"/>
      <c r="N37" s="481"/>
      <c r="O37" s="481"/>
      <c r="P37" s="481"/>
      <c r="Q37" s="481"/>
      <c r="R37" s="481"/>
      <c r="T37" s="9"/>
      <c r="U37" s="9"/>
      <c r="V37" s="9"/>
      <c r="W37" s="9"/>
      <c r="X37" s="9"/>
      <c r="Y37" s="9"/>
    </row>
    <row r="38" spans="1:25" s="25" customFormat="1" ht="16.5" customHeight="1" x14ac:dyDescent="0.3">
      <c r="B38" s="26"/>
      <c r="C38" s="26"/>
      <c r="D38" s="26"/>
      <c r="E38" s="26"/>
      <c r="F38" s="26"/>
      <c r="G38" s="27"/>
      <c r="H38" s="27"/>
      <c r="I38" s="27"/>
      <c r="J38" s="27"/>
      <c r="K38" s="27"/>
      <c r="L38" s="27"/>
      <c r="M38" s="27"/>
      <c r="N38" s="27"/>
      <c r="O38" s="27"/>
      <c r="P38" s="27"/>
    </row>
    <row r="39" spans="1:25" s="7" customFormat="1" ht="18" x14ac:dyDescent="0.25">
      <c r="A39" s="479" t="s">
        <v>152</v>
      </c>
      <c r="B39" s="480"/>
      <c r="C39" s="480"/>
      <c r="D39" s="480"/>
      <c r="E39" s="480"/>
      <c r="F39" s="480"/>
      <c r="G39" s="480"/>
      <c r="H39" s="480"/>
      <c r="I39" s="480"/>
      <c r="J39" s="480"/>
      <c r="K39" s="480"/>
      <c r="L39" s="480"/>
      <c r="M39" s="480"/>
      <c r="N39" s="480"/>
      <c r="O39" s="480"/>
      <c r="P39" s="480"/>
      <c r="Q39" s="480"/>
      <c r="R39" s="480"/>
    </row>
    <row r="40" spans="1:25" s="7" customFormat="1" ht="9.75" customHeight="1" x14ac:dyDescent="0.25">
      <c r="A40" s="480"/>
      <c r="B40" s="480"/>
      <c r="C40" s="480"/>
      <c r="D40" s="480"/>
      <c r="E40" s="480"/>
      <c r="F40" s="480"/>
      <c r="G40" s="480"/>
      <c r="H40" s="480"/>
      <c r="I40" s="480"/>
      <c r="J40" s="480"/>
      <c r="K40" s="480"/>
      <c r="L40" s="480"/>
      <c r="M40" s="480"/>
      <c r="N40" s="480"/>
      <c r="O40" s="480"/>
      <c r="P40" s="480"/>
      <c r="Q40" s="480"/>
      <c r="R40" s="480"/>
    </row>
    <row r="41" spans="1:25" s="7" customFormat="1" ht="13.15" customHeight="1" x14ac:dyDescent="0.25">
      <c r="A41" s="480"/>
      <c r="B41" s="480"/>
      <c r="C41" s="480"/>
      <c r="D41" s="480"/>
      <c r="E41" s="480"/>
      <c r="F41" s="480"/>
      <c r="G41" s="480"/>
      <c r="H41" s="480"/>
      <c r="I41" s="480"/>
      <c r="J41" s="480"/>
      <c r="K41" s="480"/>
      <c r="L41" s="480"/>
      <c r="M41" s="480"/>
      <c r="N41" s="480"/>
      <c r="O41" s="480"/>
      <c r="P41" s="480"/>
      <c r="Q41" s="480"/>
      <c r="R41" s="480"/>
    </row>
    <row r="42" spans="1:25" s="7" customFormat="1" ht="11.65" customHeight="1" x14ac:dyDescent="0.25">
      <c r="A42" s="480"/>
      <c r="B42" s="480"/>
      <c r="C42" s="480"/>
      <c r="D42" s="480"/>
      <c r="E42" s="480"/>
      <c r="F42" s="480"/>
      <c r="G42" s="480"/>
      <c r="H42" s="480"/>
      <c r="I42" s="480"/>
      <c r="J42" s="480"/>
      <c r="K42" s="480"/>
      <c r="L42" s="480"/>
      <c r="M42" s="480"/>
      <c r="N42" s="480"/>
      <c r="O42" s="480"/>
      <c r="P42" s="480"/>
      <c r="Q42" s="480"/>
      <c r="R42" s="480"/>
    </row>
    <row r="43" spans="1:25" s="7" customFormat="1" ht="71.25" customHeight="1" x14ac:dyDescent="0.25">
      <c r="A43" s="480"/>
      <c r="B43" s="480"/>
      <c r="C43" s="480"/>
      <c r="D43" s="480"/>
      <c r="E43" s="480"/>
      <c r="F43" s="480"/>
      <c r="G43" s="480"/>
      <c r="H43" s="480"/>
      <c r="I43" s="480"/>
      <c r="J43" s="480"/>
      <c r="K43" s="480"/>
      <c r="L43" s="480"/>
      <c r="M43" s="480"/>
      <c r="N43" s="480"/>
      <c r="O43" s="480"/>
      <c r="P43" s="480"/>
      <c r="Q43" s="480"/>
      <c r="R43" s="480"/>
    </row>
    <row r="44" spans="1:25" ht="18.75" x14ac:dyDescent="0.3">
      <c r="P44" s="28" t="s">
        <v>282</v>
      </c>
    </row>
    <row r="45" spans="1:25" x14ac:dyDescent="0.2">
      <c r="J45" s="25"/>
      <c r="P45" s="29"/>
      <c r="Q45" s="29"/>
    </row>
  </sheetData>
  <sheetProtection algorithmName="SHA-512" hashValue="mazLQwG5HUPLHLci+JxV2nKAsLRBpOE6gl3/aA0M4fNzi7tzHKaAJt9fkBXMkCwvHOgiqeGPsLhbn+JHbbu78w==" saltValue="lsOpDZ9eN5EDZG6tpJyy1Q==" spinCount="100000" sheet="1" formatColumns="0" formatRows="0"/>
  <mergeCells count="8">
    <mergeCell ref="B8:R8"/>
    <mergeCell ref="B10:R10"/>
    <mergeCell ref="A39:R43"/>
    <mergeCell ref="B32:R32"/>
    <mergeCell ref="B36:R37"/>
    <mergeCell ref="B27:R27"/>
    <mergeCell ref="B30:R30"/>
    <mergeCell ref="B12:Q12"/>
  </mergeCells>
  <hyperlinks>
    <hyperlink ref="B33" r:id="rId1" display="at aicpa.org/sba." xr:uid="{9F16782C-C9DD-405E-8BCE-2CBE9E200EDD}"/>
    <hyperlink ref="B34" r:id="rId2" xr:uid="{1C4FD9EE-BE79-44FF-8A21-CF2ECD0552B2}"/>
    <hyperlink ref="B35" r:id="rId3" display="Forgivness application instructions are available here. " xr:uid="{3AC65161-E6F4-4AB8-9CCD-6135F4F69ED5}"/>
  </hyperlinks>
  <pageMargins left="0.7" right="0.7" top="0.75" bottom="0.75" header="0.3" footer="0.3"/>
  <pageSetup scale="69"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E0629-D931-423F-967F-453FABBE466F}">
  <sheetPr>
    <pageSetUpPr fitToPage="1"/>
  </sheetPr>
  <dimension ref="A1:AC87"/>
  <sheetViews>
    <sheetView zoomScale="70" zoomScaleNormal="70" zoomScaleSheetLayoutView="85" workbookViewId="0"/>
  </sheetViews>
  <sheetFormatPr defaultColWidth="9" defaultRowHeight="14.25" x14ac:dyDescent="0.2"/>
  <cols>
    <col min="1" max="1" width="33" style="4" customWidth="1"/>
    <col min="2" max="2" width="7" style="4" customWidth="1"/>
    <col min="3" max="3" width="20.85546875" style="4" customWidth="1"/>
    <col min="4" max="4" width="31.85546875" style="4" customWidth="1"/>
    <col min="5" max="5" width="22.28515625" style="4" customWidth="1"/>
    <col min="6" max="6" width="7" style="4" customWidth="1"/>
    <col min="7" max="7" width="14.5703125" style="4" customWidth="1"/>
    <col min="8" max="8" width="14" style="4" customWidth="1"/>
    <col min="9" max="9" width="17" style="4" customWidth="1"/>
    <col min="10" max="10" width="6.5703125" style="4" customWidth="1"/>
    <col min="11" max="11" width="13" style="4" bestFit="1" customWidth="1"/>
    <col min="12" max="12" width="4.7109375" style="4" customWidth="1"/>
    <col min="13" max="13" width="12" style="4" bestFit="1" customWidth="1"/>
    <col min="14" max="14" width="4.7109375" style="4" customWidth="1"/>
    <col min="15" max="16384" width="9" style="4"/>
  </cols>
  <sheetData>
    <row r="1" spans="1:29" ht="20.25" x14ac:dyDescent="0.3">
      <c r="A1" s="3" t="s">
        <v>5</v>
      </c>
      <c r="G1" s="9"/>
      <c r="H1" s="9"/>
    </row>
    <row r="2" spans="1:29" ht="20.25" x14ac:dyDescent="0.3">
      <c r="A2" s="3" t="s">
        <v>1</v>
      </c>
    </row>
    <row r="3" spans="1:29" ht="20.25" x14ac:dyDescent="0.3">
      <c r="A3" s="427" t="s">
        <v>231</v>
      </c>
      <c r="B3" s="25"/>
    </row>
    <row r="4" spans="1:29" ht="20.25" x14ac:dyDescent="0.3">
      <c r="A4" s="30" t="s">
        <v>281</v>
      </c>
      <c r="B4" s="25"/>
      <c r="C4" s="25"/>
      <c r="D4" s="25"/>
      <c r="E4" s="25"/>
    </row>
    <row r="5" spans="1:29" ht="11.65" customHeight="1" x14ac:dyDescent="0.3">
      <c r="A5" s="32"/>
      <c r="B5" s="25"/>
      <c r="C5" s="25"/>
      <c r="D5" s="25"/>
      <c r="E5" s="25"/>
    </row>
    <row r="6" spans="1:29" s="1" customFormat="1" ht="35.1" customHeight="1" x14ac:dyDescent="0.3">
      <c r="A6" s="310"/>
      <c r="B6" s="313" t="s">
        <v>102</v>
      </c>
      <c r="C6" s="7"/>
      <c r="D6" s="7"/>
      <c r="E6" s="7"/>
      <c r="F6" s="4"/>
      <c r="G6" s="4"/>
      <c r="H6" s="4"/>
      <c r="I6" s="4"/>
      <c r="J6" s="4"/>
      <c r="K6" s="4"/>
      <c r="L6" s="4"/>
      <c r="M6" s="4"/>
      <c r="N6" s="311"/>
      <c r="O6" s="311"/>
      <c r="P6" s="7"/>
      <c r="Q6" s="7"/>
      <c r="R6" s="7"/>
      <c r="S6" s="7"/>
      <c r="V6" s="7"/>
      <c r="W6" s="7"/>
      <c r="X6" s="7"/>
      <c r="Y6" s="7"/>
      <c r="Z6" s="7"/>
      <c r="AA6" s="7"/>
      <c r="AB6" s="7"/>
      <c r="AC6" s="7"/>
    </row>
    <row r="7" spans="1:29" s="1" customFormat="1" ht="42" customHeight="1" x14ac:dyDescent="0.3">
      <c r="B7" s="477" t="s">
        <v>244</v>
      </c>
      <c r="C7" s="477"/>
      <c r="D7" s="477"/>
      <c r="E7" s="477"/>
      <c r="F7" s="477"/>
      <c r="G7" s="477"/>
      <c r="H7" s="477"/>
      <c r="I7" s="25"/>
      <c r="J7" s="25"/>
      <c r="K7" s="25"/>
      <c r="L7" s="25"/>
      <c r="M7" s="25"/>
      <c r="N7" s="7"/>
      <c r="O7" s="7"/>
      <c r="P7" s="7"/>
      <c r="Q7" s="7"/>
      <c r="R7" s="7"/>
      <c r="S7" s="7"/>
      <c r="V7" s="7"/>
      <c r="W7" s="7"/>
      <c r="X7" s="7"/>
      <c r="Y7" s="7"/>
      <c r="Z7" s="7"/>
      <c r="AA7" s="7"/>
      <c r="AB7" s="7"/>
      <c r="AC7" s="7"/>
    </row>
    <row r="8" spans="1:29" s="1" customFormat="1" ht="35.25" customHeight="1" x14ac:dyDescent="0.3">
      <c r="A8" s="312"/>
      <c r="B8" s="484" t="s">
        <v>104</v>
      </c>
      <c r="C8" s="484"/>
      <c r="D8" s="484"/>
      <c r="E8" s="484"/>
      <c r="F8" s="484"/>
      <c r="G8" s="484"/>
      <c r="H8" s="484"/>
      <c r="I8" s="4"/>
      <c r="J8" s="4"/>
      <c r="K8" s="4"/>
      <c r="L8" s="4"/>
      <c r="M8" s="4"/>
      <c r="N8" s="7"/>
      <c r="O8" s="7"/>
      <c r="P8" s="7"/>
      <c r="Q8" s="7"/>
      <c r="R8" s="7"/>
      <c r="S8" s="7"/>
      <c r="V8" s="7"/>
      <c r="W8" s="7"/>
      <c r="X8" s="7"/>
      <c r="Y8" s="7"/>
      <c r="Z8" s="7"/>
      <c r="AA8" s="7"/>
      <c r="AB8" s="7"/>
      <c r="AC8" s="7"/>
    </row>
    <row r="9" spans="1:29" ht="15" customHeight="1" thickBot="1" x14ac:dyDescent="0.3">
      <c r="D9" s="9"/>
      <c r="E9" s="9"/>
    </row>
    <row r="10" spans="1:29" s="34" customFormat="1" ht="52.5" customHeight="1" thickBot="1" x14ac:dyDescent="0.3">
      <c r="A10" s="318" t="s">
        <v>255</v>
      </c>
      <c r="B10" s="321"/>
      <c r="C10" s="322"/>
      <c r="D10" s="497" t="s">
        <v>193</v>
      </c>
      <c r="E10" s="486"/>
      <c r="F10" s="487"/>
      <c r="G10" s="33"/>
      <c r="N10" s="35"/>
    </row>
    <row r="11" spans="1:29" s="34" customFormat="1" ht="25.5" customHeight="1" thickBot="1" x14ac:dyDescent="0.25">
      <c r="A11" s="36" t="s">
        <v>31</v>
      </c>
      <c r="B11" s="37"/>
      <c r="C11" s="314"/>
      <c r="D11" s="486" t="s">
        <v>190</v>
      </c>
      <c r="E11" s="486"/>
      <c r="F11" s="487"/>
      <c r="G11" s="38"/>
      <c r="I11" s="434"/>
      <c r="J11" s="434"/>
      <c r="K11" s="434"/>
      <c r="L11" s="38"/>
      <c r="O11" s="35"/>
    </row>
    <row r="12" spans="1:29" s="44" customFormat="1" ht="15" thickBot="1" x14ac:dyDescent="0.25">
      <c r="A12" s="39"/>
      <c r="B12" s="40"/>
      <c r="C12" s="41"/>
      <c r="D12" s="42"/>
      <c r="E12" s="43"/>
      <c r="F12" s="43"/>
      <c r="G12" s="43"/>
      <c r="H12" s="43"/>
      <c r="O12" s="45"/>
    </row>
    <row r="13" spans="1:29" s="34" customFormat="1" ht="28.5" customHeight="1" x14ac:dyDescent="0.2">
      <c r="A13" s="414" t="s">
        <v>241</v>
      </c>
      <c r="B13" s="37"/>
      <c r="C13" s="315"/>
      <c r="D13" s="488" t="s">
        <v>192</v>
      </c>
      <c r="E13" s="489"/>
      <c r="F13" s="490"/>
      <c r="G13" s="46"/>
      <c r="H13" s="438"/>
      <c r="I13" s="46"/>
      <c r="J13" s="46"/>
      <c r="K13" s="46"/>
      <c r="L13" s="46"/>
      <c r="O13" s="35"/>
    </row>
    <row r="14" spans="1:29" s="34" customFormat="1" ht="30" customHeight="1" x14ac:dyDescent="0.2">
      <c r="A14" s="47"/>
      <c r="B14" s="35"/>
      <c r="C14" s="48"/>
      <c r="D14" s="491"/>
      <c r="E14" s="492"/>
      <c r="F14" s="493"/>
      <c r="G14" s="46"/>
      <c r="H14" s="435"/>
      <c r="I14" s="436"/>
      <c r="J14" s="436"/>
      <c r="K14" s="436"/>
      <c r="L14" s="46"/>
      <c r="O14" s="35"/>
    </row>
    <row r="15" spans="1:29" s="34" customFormat="1" ht="32.25" customHeight="1" thickBot="1" x14ac:dyDescent="0.25">
      <c r="A15" s="47"/>
      <c r="B15" s="35"/>
      <c r="C15" s="48"/>
      <c r="D15" s="494"/>
      <c r="E15" s="495"/>
      <c r="F15" s="496"/>
      <c r="G15" s="49"/>
      <c r="H15" s="49"/>
      <c r="I15" s="49"/>
      <c r="J15" s="49"/>
      <c r="K15" s="49"/>
      <c r="L15" s="49"/>
      <c r="O15" s="35"/>
    </row>
    <row r="16" spans="1:29" s="34" customFormat="1" ht="15.75" customHeight="1" thickBot="1" x14ac:dyDescent="0.25">
      <c r="A16" s="47"/>
      <c r="B16" s="35"/>
      <c r="C16" s="48"/>
      <c r="D16" s="410"/>
      <c r="E16" s="410"/>
      <c r="F16" s="410"/>
      <c r="G16" s="49"/>
      <c r="H16" s="49"/>
      <c r="I16" s="49"/>
      <c r="J16" s="49"/>
      <c r="K16" s="49"/>
      <c r="L16" s="49"/>
      <c r="O16" s="35"/>
    </row>
    <row r="17" spans="1:17" s="34" customFormat="1" ht="28.5" customHeight="1" thickBot="1" x14ac:dyDescent="0.25">
      <c r="A17" s="50" t="s">
        <v>245</v>
      </c>
      <c r="B17" s="51"/>
      <c r="C17" s="316"/>
      <c r="D17" s="498" t="s">
        <v>254</v>
      </c>
      <c r="E17" s="499"/>
      <c r="F17" s="500"/>
      <c r="G17" s="53"/>
      <c r="H17" s="433"/>
      <c r="I17" s="53"/>
      <c r="J17" s="53"/>
      <c r="K17" s="53"/>
      <c r="L17" s="53"/>
      <c r="M17" s="411"/>
      <c r="N17" s="411"/>
      <c r="O17" s="411"/>
      <c r="P17" s="411"/>
      <c r="Q17" s="44"/>
    </row>
    <row r="18" spans="1:17" s="44" customFormat="1" ht="28.5" customHeight="1" thickBot="1" x14ac:dyDescent="0.25">
      <c r="A18" s="430"/>
      <c r="B18" s="431"/>
      <c r="C18" s="432"/>
      <c r="D18" s="52"/>
      <c r="E18" s="52"/>
      <c r="F18" s="52"/>
      <c r="G18" s="53"/>
      <c r="H18" s="433"/>
      <c r="I18" s="53"/>
      <c r="J18" s="53"/>
      <c r="K18" s="53"/>
      <c r="L18" s="53"/>
      <c r="M18" s="411"/>
      <c r="N18" s="411"/>
      <c r="O18" s="411"/>
      <c r="P18" s="411"/>
    </row>
    <row r="19" spans="1:17" s="44" customFormat="1" ht="65.25" customHeight="1" thickBot="1" x14ac:dyDescent="0.25">
      <c r="A19" s="430" t="s">
        <v>262</v>
      </c>
      <c r="B19" s="431"/>
      <c r="C19" s="437"/>
      <c r="D19" s="498" t="s">
        <v>253</v>
      </c>
      <c r="E19" s="499"/>
      <c r="F19" s="500"/>
      <c r="G19" s="53"/>
      <c r="H19" s="433"/>
      <c r="I19" s="53"/>
      <c r="J19" s="53"/>
      <c r="K19" s="53"/>
      <c r="L19" s="53"/>
      <c r="M19" s="411"/>
      <c r="N19" s="411"/>
      <c r="O19" s="411"/>
      <c r="P19" s="411"/>
    </row>
    <row r="20" spans="1:17" s="44" customFormat="1" ht="28.5" customHeight="1" x14ac:dyDescent="0.2">
      <c r="A20" s="430"/>
      <c r="B20" s="431"/>
      <c r="C20" s="432"/>
      <c r="D20" s="52"/>
      <c r="E20" s="52"/>
      <c r="F20" s="52"/>
      <c r="G20" s="53"/>
      <c r="H20" s="433"/>
      <c r="I20" s="53"/>
      <c r="J20" s="53"/>
      <c r="K20" s="53"/>
      <c r="L20" s="53"/>
      <c r="M20" s="411"/>
      <c r="N20" s="411"/>
      <c r="O20" s="411"/>
      <c r="P20" s="411"/>
    </row>
    <row r="21" spans="1:17" s="44" customFormat="1" ht="28.5" customHeight="1" x14ac:dyDescent="0.2">
      <c r="A21" s="430" t="s">
        <v>263</v>
      </c>
      <c r="B21" s="431"/>
      <c r="C21" s="432"/>
      <c r="D21" s="52"/>
      <c r="E21" s="52"/>
      <c r="F21" s="52"/>
      <c r="G21" s="53"/>
      <c r="H21" s="433"/>
      <c r="I21" s="53"/>
      <c r="J21" s="53"/>
      <c r="K21" s="53"/>
      <c r="L21" s="53"/>
      <c r="M21" s="411"/>
      <c r="N21" s="411"/>
      <c r="O21" s="411"/>
      <c r="P21" s="411"/>
    </row>
    <row r="22" spans="1:17" s="44" customFormat="1" ht="28.5" customHeight="1" x14ac:dyDescent="0.2">
      <c r="A22" s="451">
        <f>+C11</f>
        <v>0</v>
      </c>
      <c r="B22" s="452" t="s">
        <v>20</v>
      </c>
      <c r="C22" s="458" t="str">
        <f>IF(C19&lt;=0,"Please enter data in cell C19",(IF(((IF('PPP Forgiveness Calculator'!C19=8,A22+55,(IF('PPP Forgiveness Calculator'!C19=24,A22+167,""))))&gt;44196),44196,((IF('PPP Forgiveness Calculator'!C19=8,A22+55,(IF('PPP Forgiveness Calculator'!C19=24,A22+167,""))))))))</f>
        <v>Please enter data in cell C19</v>
      </c>
      <c r="D22" s="450"/>
      <c r="E22" s="52"/>
      <c r="F22" s="52"/>
      <c r="G22" s="53"/>
      <c r="H22" s="433"/>
      <c r="I22" s="53"/>
      <c r="J22" s="53"/>
      <c r="K22" s="53"/>
      <c r="L22" s="53"/>
      <c r="M22" s="411"/>
      <c r="N22" s="411"/>
      <c r="O22" s="411"/>
      <c r="P22" s="411"/>
    </row>
    <row r="23" spans="1:17" s="44" customFormat="1" ht="28.5" customHeight="1" x14ac:dyDescent="0.2">
      <c r="A23" s="430" t="s">
        <v>264</v>
      </c>
      <c r="B23" s="431"/>
      <c r="C23" s="459"/>
      <c r="D23" s="450"/>
      <c r="E23" s="52"/>
      <c r="F23" s="52"/>
      <c r="G23" s="53"/>
      <c r="H23" s="433"/>
      <c r="I23" s="53"/>
      <c r="J23" s="53"/>
      <c r="K23" s="53"/>
      <c r="L23" s="53"/>
      <c r="M23" s="411"/>
      <c r="N23" s="411"/>
      <c r="O23" s="411"/>
      <c r="P23" s="411"/>
    </row>
    <row r="24" spans="1:17" s="44" customFormat="1" ht="28.5" customHeight="1" x14ac:dyDescent="0.2">
      <c r="A24" s="451">
        <f>+C17</f>
        <v>0</v>
      </c>
      <c r="B24" s="452" t="s">
        <v>20</v>
      </c>
      <c r="C24" s="458" t="str">
        <f>IF(C19&lt;=0,"Please enter data in cell C19",(IF(((IF('PPP Forgiveness Calculator'!C19=8,A24+55,(IF('PPP Forgiveness Calculator'!C19=24,A24+167,""))))&gt;44196),44196,((IF('PPP Forgiveness Calculator'!C19=8,A24+55,(IF('PPP Forgiveness Calculator'!C19=24,A24+167,""))))))))</f>
        <v>Please enter data in cell C19</v>
      </c>
      <c r="D24" s="450"/>
      <c r="E24" s="52"/>
      <c r="F24" s="52"/>
      <c r="G24" s="53"/>
      <c r="H24" s="433"/>
      <c r="I24" s="53"/>
      <c r="J24" s="53"/>
      <c r="K24" s="53"/>
      <c r="L24" s="53"/>
      <c r="M24" s="411"/>
      <c r="N24" s="411"/>
      <c r="O24" s="411"/>
      <c r="P24" s="411"/>
    </row>
    <row r="25" spans="1:17" s="44" customFormat="1" ht="28.5" customHeight="1" x14ac:dyDescent="0.2">
      <c r="A25" s="430"/>
      <c r="B25" s="431"/>
      <c r="C25" s="459"/>
      <c r="E25" s="52"/>
      <c r="F25" s="52"/>
      <c r="G25" s="53"/>
      <c r="H25" s="433"/>
      <c r="I25" s="53"/>
      <c r="J25" s="53"/>
      <c r="K25" s="53"/>
      <c r="L25" s="53"/>
      <c r="M25" s="411"/>
      <c r="N25" s="411"/>
      <c r="O25" s="411"/>
      <c r="P25" s="411"/>
    </row>
    <row r="26" spans="1:17" s="44" customFormat="1" ht="28.5" customHeight="1" x14ac:dyDescent="0.2">
      <c r="A26" s="430" t="s">
        <v>113</v>
      </c>
      <c r="B26" s="431"/>
      <c r="C26" s="437"/>
      <c r="D26" s="52"/>
      <c r="E26" s="52"/>
      <c r="F26" s="52"/>
      <c r="G26" s="53"/>
      <c r="H26" s="433"/>
      <c r="I26" s="53"/>
      <c r="J26" s="53"/>
      <c r="K26" s="53"/>
      <c r="L26" s="53"/>
      <c r="M26" s="411"/>
      <c r="N26" s="411"/>
      <c r="O26" s="411"/>
      <c r="P26" s="411"/>
    </row>
    <row r="27" spans="1:17" ht="15" customHeight="1" thickBot="1" x14ac:dyDescent="0.25">
      <c r="A27" s="55"/>
      <c r="B27" s="56"/>
      <c r="C27" s="57"/>
    </row>
    <row r="28" spans="1:17" ht="15" customHeight="1" x14ac:dyDescent="0.2">
      <c r="A28" s="58"/>
      <c r="B28" s="58"/>
      <c r="C28" s="58"/>
    </row>
    <row r="29" spans="1:17" ht="15" customHeight="1" thickBot="1" x14ac:dyDescent="0.25"/>
    <row r="30" spans="1:17" ht="21" customHeight="1" thickBot="1" x14ac:dyDescent="0.3">
      <c r="A30" s="318" t="s">
        <v>145</v>
      </c>
      <c r="B30" s="319"/>
      <c r="C30" s="319"/>
      <c r="D30" s="320"/>
      <c r="E30" s="485" t="s">
        <v>58</v>
      </c>
      <c r="F30" s="485"/>
    </row>
    <row r="31" spans="1:17" ht="20.25" customHeight="1" x14ac:dyDescent="0.25">
      <c r="A31" s="66" t="s">
        <v>194</v>
      </c>
      <c r="B31" s="59"/>
      <c r="C31" s="59"/>
      <c r="D31" s="60"/>
      <c r="E31" s="485"/>
      <c r="F31" s="485"/>
    </row>
    <row r="32" spans="1:17" ht="15" customHeight="1" x14ac:dyDescent="0.2">
      <c r="A32" s="61" t="s">
        <v>41</v>
      </c>
      <c r="B32" s="62" t="s">
        <v>42</v>
      </c>
      <c r="C32" s="323">
        <f>'Schedule A'!J45</f>
        <v>0</v>
      </c>
      <c r="D32" s="63"/>
      <c r="E32" s="64" t="s">
        <v>101</v>
      </c>
    </row>
    <row r="33" spans="1:8" ht="15" customHeight="1" x14ac:dyDescent="0.2">
      <c r="A33" s="61" t="s">
        <v>40</v>
      </c>
      <c r="B33" s="62" t="s">
        <v>43</v>
      </c>
      <c r="C33" s="323">
        <f>'Non-Payroll Costs Tracker'!E48</f>
        <v>0</v>
      </c>
      <c r="D33" s="63"/>
      <c r="E33" s="64" t="s">
        <v>72</v>
      </c>
    </row>
    <row r="34" spans="1:8" ht="15" customHeight="1" x14ac:dyDescent="0.2">
      <c r="A34" s="61" t="s">
        <v>39</v>
      </c>
      <c r="B34" s="62" t="s">
        <v>44</v>
      </c>
      <c r="C34" s="323">
        <f>'Non-Payroll Costs Tracker'!F48</f>
        <v>0</v>
      </c>
      <c r="D34" s="63"/>
      <c r="E34" s="64" t="s">
        <v>72</v>
      </c>
    </row>
    <row r="35" spans="1:8" ht="15" customHeight="1" x14ac:dyDescent="0.2">
      <c r="A35" s="61" t="s">
        <v>45</v>
      </c>
      <c r="B35" s="62" t="s">
        <v>46</v>
      </c>
      <c r="C35" s="324">
        <f>'Non-Payroll Costs Tracker'!N48</f>
        <v>0</v>
      </c>
      <c r="D35" s="63"/>
      <c r="E35" s="64" t="s">
        <v>72</v>
      </c>
    </row>
    <row r="36" spans="1:8" ht="15" customHeight="1" x14ac:dyDescent="0.2">
      <c r="A36" s="61"/>
      <c r="B36" s="62"/>
      <c r="C36" s="65"/>
      <c r="D36" s="63"/>
    </row>
    <row r="37" spans="1:8" ht="15" customHeight="1" x14ac:dyDescent="0.25">
      <c r="A37" s="66" t="s">
        <v>47</v>
      </c>
      <c r="B37" s="67"/>
      <c r="C37" s="68">
        <f>SUM(C32:C36)</f>
        <v>0</v>
      </c>
      <c r="D37" s="63"/>
    </row>
    <row r="38" spans="1:8" ht="24.75" customHeight="1" x14ac:dyDescent="0.2">
      <c r="A38" s="61" t="s">
        <v>144</v>
      </c>
      <c r="B38" s="67"/>
      <c r="C38" s="317"/>
      <c r="D38" s="63"/>
      <c r="E38" s="64" t="s">
        <v>148</v>
      </c>
      <c r="G38" s="25"/>
    </row>
    <row r="39" spans="1:8" ht="15" customHeight="1" x14ac:dyDescent="0.2">
      <c r="A39" s="61"/>
      <c r="B39" s="67"/>
      <c r="C39" s="65"/>
      <c r="D39" s="63"/>
    </row>
    <row r="40" spans="1:8" ht="15" customHeight="1" x14ac:dyDescent="0.25">
      <c r="A40" s="66" t="s">
        <v>196</v>
      </c>
      <c r="B40" s="67"/>
      <c r="C40" s="65"/>
      <c r="D40" s="63"/>
      <c r="E40" s="25"/>
      <c r="F40" s="69"/>
      <c r="G40" s="69"/>
      <c r="H40" s="69"/>
    </row>
    <row r="41" spans="1:8" ht="5.25" customHeight="1" x14ac:dyDescent="0.2">
      <c r="A41" s="70"/>
      <c r="B41" s="58"/>
      <c r="C41" s="58"/>
      <c r="D41" s="63"/>
      <c r="E41" s="25"/>
      <c r="F41" s="25"/>
      <c r="G41" s="25"/>
      <c r="H41" s="25"/>
    </row>
    <row r="42" spans="1:8" ht="15" customHeight="1" x14ac:dyDescent="0.2">
      <c r="A42" s="61" t="s">
        <v>61</v>
      </c>
      <c r="B42" s="71" t="s">
        <v>48</v>
      </c>
      <c r="C42" s="324">
        <f>'Schedule A'!J19</f>
        <v>0</v>
      </c>
      <c r="D42" s="63"/>
      <c r="E42" s="64" t="s">
        <v>101</v>
      </c>
      <c r="F42" s="25"/>
      <c r="G42" s="25"/>
      <c r="H42" s="25"/>
    </row>
    <row r="43" spans="1:8" ht="15" customHeight="1" x14ac:dyDescent="0.2">
      <c r="A43" s="61"/>
      <c r="B43" s="67"/>
      <c r="C43" s="65"/>
      <c r="D43" s="63"/>
      <c r="E43" s="72"/>
      <c r="F43" s="25"/>
      <c r="G43" s="25"/>
      <c r="H43" s="25"/>
    </row>
    <row r="44" spans="1:8" ht="15" customHeight="1" x14ac:dyDescent="0.2">
      <c r="A44" s="61" t="s">
        <v>49</v>
      </c>
      <c r="B44" s="71" t="s">
        <v>50</v>
      </c>
      <c r="C44" s="68">
        <f>C37+C38-C42</f>
        <v>0</v>
      </c>
      <c r="D44" s="63"/>
      <c r="E44" s="72" t="s">
        <v>242</v>
      </c>
      <c r="F44" s="25"/>
      <c r="G44" s="25"/>
      <c r="H44" s="25"/>
    </row>
    <row r="45" spans="1:8" ht="15" customHeight="1" x14ac:dyDescent="0.2">
      <c r="A45" s="61"/>
      <c r="B45" s="67"/>
      <c r="C45" s="65"/>
      <c r="D45" s="63"/>
      <c r="E45" s="72"/>
      <c r="F45" s="25"/>
      <c r="G45" s="25"/>
      <c r="H45" s="25"/>
    </row>
    <row r="46" spans="1:8" ht="15" customHeight="1" x14ac:dyDescent="0.2">
      <c r="A46" s="61" t="s">
        <v>51</v>
      </c>
      <c r="B46" s="71" t="s">
        <v>52</v>
      </c>
      <c r="C46" s="325" t="e">
        <f>'Schedule A'!J61</f>
        <v>#DIV/0!</v>
      </c>
      <c r="D46" s="390" t="s">
        <v>143</v>
      </c>
      <c r="E46" s="72" t="s">
        <v>101</v>
      </c>
      <c r="F46" s="25"/>
      <c r="G46" s="25"/>
      <c r="H46" s="25"/>
    </row>
    <row r="47" spans="1:8" ht="15" customHeight="1" x14ac:dyDescent="0.2">
      <c r="A47" s="61"/>
      <c r="B47" s="67"/>
      <c r="C47" s="65"/>
      <c r="D47" s="391"/>
      <c r="E47" s="72"/>
      <c r="F47" s="25"/>
      <c r="G47" s="25"/>
      <c r="H47" s="25"/>
    </row>
    <row r="48" spans="1:8" ht="15" customHeight="1" x14ac:dyDescent="0.25">
      <c r="A48" s="73" t="s">
        <v>195</v>
      </c>
      <c r="B48" s="67"/>
      <c r="C48" s="65"/>
      <c r="D48" s="391"/>
      <c r="E48" s="72"/>
      <c r="F48" s="25"/>
      <c r="G48" s="25"/>
      <c r="H48" s="25"/>
    </row>
    <row r="49" spans="1:9" ht="15" customHeight="1" x14ac:dyDescent="0.2">
      <c r="A49" s="61" t="s">
        <v>53</v>
      </c>
      <c r="B49" s="71" t="s">
        <v>54</v>
      </c>
      <c r="C49" s="68" t="e">
        <f>+C44*C46</f>
        <v>#DIV/0!</v>
      </c>
      <c r="D49" s="390" t="s">
        <v>143</v>
      </c>
      <c r="E49" s="72"/>
      <c r="F49" s="25"/>
      <c r="G49" s="25"/>
      <c r="H49" s="25"/>
    </row>
    <row r="50" spans="1:9" ht="15" customHeight="1" x14ac:dyDescent="0.2">
      <c r="A50" s="61"/>
      <c r="B50" s="71"/>
      <c r="C50" s="65"/>
      <c r="D50" s="391"/>
      <c r="E50" s="72"/>
      <c r="F50" s="25"/>
      <c r="G50" s="25"/>
      <c r="H50" s="25"/>
    </row>
    <row r="51" spans="1:9" ht="15" customHeight="1" x14ac:dyDescent="0.2">
      <c r="A51" s="70" t="s">
        <v>113</v>
      </c>
      <c r="B51" s="58" t="s">
        <v>55</v>
      </c>
      <c r="C51" s="68">
        <f>+C26</f>
        <v>0</v>
      </c>
      <c r="D51" s="63"/>
      <c r="E51" s="74"/>
    </row>
    <row r="52" spans="1:9" ht="15" customHeight="1" x14ac:dyDescent="0.2">
      <c r="A52" s="61"/>
      <c r="B52" s="71"/>
      <c r="C52" s="65"/>
      <c r="D52" s="63"/>
      <c r="E52" s="72"/>
      <c r="F52" s="25"/>
      <c r="G52" s="25"/>
      <c r="H52" s="25"/>
    </row>
    <row r="53" spans="1:9" ht="15" customHeight="1" x14ac:dyDescent="0.2">
      <c r="A53" s="61"/>
      <c r="B53" s="71"/>
      <c r="C53" s="65"/>
      <c r="D53" s="63"/>
      <c r="E53" s="72"/>
      <c r="F53" s="25"/>
      <c r="G53" s="25"/>
      <c r="H53" s="25"/>
    </row>
    <row r="54" spans="1:9" ht="15" customHeight="1" x14ac:dyDescent="0.2">
      <c r="A54" s="61" t="s">
        <v>155</v>
      </c>
      <c r="B54" s="71" t="s">
        <v>56</v>
      </c>
      <c r="C54" s="68">
        <f>C32/0.6</f>
        <v>0</v>
      </c>
      <c r="D54" s="63"/>
      <c r="E54" s="72" t="s">
        <v>154</v>
      </c>
      <c r="F54" s="25"/>
      <c r="G54" s="25"/>
      <c r="H54" s="25"/>
      <c r="I54" s="25"/>
    </row>
    <row r="55" spans="1:9" x14ac:dyDescent="0.2">
      <c r="A55" s="70"/>
      <c r="B55" s="58"/>
      <c r="C55" s="58"/>
      <c r="D55" s="63"/>
    </row>
    <row r="56" spans="1:9" ht="29.25" customHeight="1" x14ac:dyDescent="0.2">
      <c r="A56" s="75" t="s">
        <v>232</v>
      </c>
      <c r="B56" s="62" t="s">
        <v>57</v>
      </c>
      <c r="C56" s="68">
        <f>IFERROR((MIN(C49,C51,C54)),0)</f>
        <v>0</v>
      </c>
      <c r="D56" s="63"/>
      <c r="E56" s="25"/>
      <c r="F56" s="25"/>
      <c r="G56" s="25"/>
    </row>
    <row r="57" spans="1:9" s="25" customFormat="1" ht="15" customHeight="1" x14ac:dyDescent="0.2">
      <c r="A57" s="76"/>
      <c r="B57" s="62"/>
      <c r="C57" s="65"/>
      <c r="D57" s="63"/>
    </row>
    <row r="58" spans="1:9" ht="27" customHeight="1" x14ac:dyDescent="0.2">
      <c r="A58" s="77" t="s">
        <v>124</v>
      </c>
      <c r="B58" s="71"/>
      <c r="C58" s="317"/>
      <c r="D58" s="63"/>
      <c r="E58" s="64" t="s">
        <v>59</v>
      </c>
    </row>
    <row r="59" spans="1:9" s="25" customFormat="1" ht="11.25" customHeight="1" x14ac:dyDescent="0.2">
      <c r="A59" s="77"/>
      <c r="B59" s="71"/>
      <c r="C59" s="65"/>
      <c r="D59" s="63"/>
    </row>
    <row r="60" spans="1:9" ht="15" customHeight="1" x14ac:dyDescent="0.25">
      <c r="A60" s="73" t="s">
        <v>27</v>
      </c>
      <c r="B60" s="58"/>
      <c r="C60" s="78"/>
      <c r="D60" s="79">
        <f>C56-C58</f>
        <v>0</v>
      </c>
      <c r="E60" s="80" t="s">
        <v>24</v>
      </c>
    </row>
    <row r="61" spans="1:9" ht="27.75" customHeight="1" x14ac:dyDescent="0.2">
      <c r="A61" s="70"/>
      <c r="B61" s="58"/>
      <c r="C61" s="78"/>
      <c r="D61" s="63"/>
      <c r="E61" s="81"/>
      <c r="F61" s="81"/>
      <c r="G61" s="81"/>
      <c r="H61" s="81"/>
    </row>
    <row r="62" spans="1:9" ht="15.75" thickBot="1" x14ac:dyDescent="0.3">
      <c r="A62" s="73" t="s">
        <v>26</v>
      </c>
      <c r="B62" s="58"/>
      <c r="C62" s="78"/>
      <c r="D62" s="82">
        <f>IF((C51-D60)&lt;0,0,(C51-D60))</f>
        <v>0</v>
      </c>
      <c r="E62" s="83"/>
      <c r="F62" s="58"/>
      <c r="G62" s="78"/>
      <c r="H62" s="78"/>
    </row>
    <row r="63" spans="1:9" ht="15" customHeight="1" thickTop="1" thickBot="1" x14ac:dyDescent="0.25">
      <c r="A63" s="84"/>
      <c r="B63" s="56"/>
      <c r="C63" s="56"/>
      <c r="D63" s="85"/>
      <c r="E63" s="58"/>
      <c r="F63" s="58"/>
      <c r="G63" s="65"/>
      <c r="H63" s="58"/>
    </row>
    <row r="64" spans="1:9" ht="15" customHeight="1" thickBot="1" x14ac:dyDescent="0.25">
      <c r="D64" s="58"/>
      <c r="E64" s="58"/>
      <c r="F64" s="58"/>
      <c r="G64" s="65"/>
      <c r="H64" s="58"/>
    </row>
    <row r="65" spans="1:21" x14ac:dyDescent="0.2">
      <c r="A65" s="507" t="s">
        <v>191</v>
      </c>
      <c r="B65" s="508"/>
      <c r="C65" s="508"/>
      <c r="D65" s="508"/>
      <c r="E65" s="508"/>
      <c r="F65" s="508"/>
      <c r="G65" s="508"/>
      <c r="H65" s="509"/>
    </row>
    <row r="66" spans="1:21" ht="22.9" customHeight="1" thickBot="1" x14ac:dyDescent="0.25">
      <c r="A66" s="510"/>
      <c r="B66" s="511"/>
      <c r="C66" s="511"/>
      <c r="D66" s="511"/>
      <c r="E66" s="511"/>
      <c r="F66" s="511"/>
      <c r="G66" s="511"/>
      <c r="H66" s="512"/>
    </row>
    <row r="67" spans="1:21" ht="9" customHeight="1" thickBot="1" x14ac:dyDescent="0.25">
      <c r="B67" s="86"/>
      <c r="C67" s="86"/>
      <c r="D67" s="86"/>
      <c r="E67" s="86"/>
      <c r="F67" s="86"/>
      <c r="G67" s="86"/>
      <c r="H67" s="86"/>
      <c r="I67" s="86"/>
      <c r="J67" s="86"/>
      <c r="K67" s="86"/>
      <c r="L67" s="86"/>
    </row>
    <row r="68" spans="1:21" ht="29.25" customHeight="1" thickBot="1" x14ac:dyDescent="0.25">
      <c r="A68" s="513" t="s">
        <v>256</v>
      </c>
      <c r="B68" s="499"/>
      <c r="C68" s="499"/>
      <c r="D68" s="499"/>
      <c r="E68" s="499"/>
      <c r="F68" s="499"/>
      <c r="G68" s="499"/>
      <c r="H68" s="500"/>
      <c r="I68" s="86"/>
      <c r="J68" s="86"/>
      <c r="K68" s="86"/>
      <c r="L68" s="86"/>
    </row>
    <row r="69" spans="1:21" ht="7.5" customHeight="1" thickBot="1" x14ac:dyDescent="0.25">
      <c r="A69" s="87"/>
      <c r="B69" s="88"/>
      <c r="C69" s="88"/>
      <c r="D69" s="88"/>
      <c r="E69" s="88"/>
      <c r="F69" s="88"/>
      <c r="G69" s="88"/>
      <c r="H69" s="88"/>
      <c r="I69" s="86"/>
      <c r="J69" s="86"/>
      <c r="K69" s="86"/>
      <c r="L69" s="86"/>
    </row>
    <row r="70" spans="1:21" ht="38.450000000000003" customHeight="1" thickBot="1" x14ac:dyDescent="0.25">
      <c r="A70" s="504" t="s">
        <v>257</v>
      </c>
      <c r="B70" s="505"/>
      <c r="C70" s="505"/>
      <c r="D70" s="505"/>
      <c r="E70" s="505"/>
      <c r="F70" s="505"/>
      <c r="G70" s="505"/>
      <c r="H70" s="506"/>
      <c r="I70" s="86"/>
      <c r="J70" s="86"/>
      <c r="K70" s="86"/>
      <c r="L70" s="86"/>
    </row>
    <row r="71" spans="1:21" ht="15" thickBot="1" x14ac:dyDescent="0.25">
      <c r="A71" s="89"/>
      <c r="B71" s="90"/>
      <c r="C71" s="90"/>
      <c r="D71" s="90"/>
      <c r="I71" s="25"/>
    </row>
    <row r="72" spans="1:21" s="7" customFormat="1" ht="22.5" customHeight="1" x14ac:dyDescent="0.3">
      <c r="A72" s="514" t="s">
        <v>287</v>
      </c>
      <c r="B72" s="515"/>
      <c r="C72" s="515"/>
      <c r="D72" s="515"/>
      <c r="E72" s="515"/>
      <c r="F72" s="515"/>
      <c r="G72" s="515"/>
      <c r="H72" s="516"/>
      <c r="I72" s="91"/>
      <c r="J72" s="92"/>
      <c r="K72" s="92"/>
      <c r="L72" s="92"/>
      <c r="M72" s="93"/>
      <c r="N72" s="92"/>
      <c r="O72" s="9"/>
      <c r="P72" s="92"/>
      <c r="Q72" s="92"/>
      <c r="R72" s="92"/>
      <c r="S72" s="9"/>
      <c r="T72" s="9"/>
      <c r="U72" s="9"/>
    </row>
    <row r="73" spans="1:21" s="7" customFormat="1" ht="17.25" customHeight="1" x14ac:dyDescent="0.25">
      <c r="A73" s="128" t="s">
        <v>28</v>
      </c>
      <c r="B73" s="94"/>
      <c r="C73" s="95"/>
      <c r="D73" s="94"/>
      <c r="E73" s="95"/>
      <c r="F73" s="95"/>
      <c r="G73" s="95"/>
      <c r="H73" s="96"/>
      <c r="I73" s="9"/>
      <c r="J73" s="9"/>
      <c r="K73" s="9"/>
      <c r="L73" s="9"/>
      <c r="M73" s="9"/>
      <c r="N73" s="9"/>
      <c r="O73" s="9"/>
      <c r="P73" s="9"/>
      <c r="Q73" s="9"/>
      <c r="R73" s="9"/>
      <c r="S73" s="9"/>
      <c r="T73" s="9"/>
      <c r="U73" s="9"/>
    </row>
    <row r="74" spans="1:21" s="7" customFormat="1" ht="17.25" customHeight="1" x14ac:dyDescent="0.25">
      <c r="A74" s="128" t="s">
        <v>60</v>
      </c>
      <c r="B74" s="94"/>
      <c r="C74" s="95"/>
      <c r="D74" s="94"/>
      <c r="E74" s="95"/>
      <c r="F74" s="95"/>
      <c r="G74" s="95"/>
      <c r="H74" s="96"/>
      <c r="I74" s="9"/>
      <c r="J74" s="9"/>
      <c r="K74" s="9"/>
      <c r="L74" s="9"/>
      <c r="M74" s="9"/>
      <c r="N74" s="9"/>
      <c r="O74" s="9"/>
      <c r="P74" s="9"/>
      <c r="Q74" s="9"/>
      <c r="R74" s="9"/>
      <c r="S74" s="9"/>
      <c r="T74" s="9"/>
      <c r="U74" s="9"/>
    </row>
    <row r="75" spans="1:21" s="7" customFormat="1" ht="18" customHeight="1" x14ac:dyDescent="0.3">
      <c r="A75" s="128" t="s">
        <v>280</v>
      </c>
      <c r="B75" s="422"/>
      <c r="C75" s="417"/>
      <c r="D75" s="417"/>
      <c r="E75" s="418"/>
      <c r="F75" s="419"/>
      <c r="G75" s="419"/>
      <c r="H75" s="423"/>
      <c r="I75" s="91"/>
      <c r="J75" s="91"/>
      <c r="K75" s="91"/>
      <c r="L75" s="424"/>
      <c r="M75" s="91"/>
      <c r="N75" s="91"/>
      <c r="O75" s="91"/>
      <c r="P75" s="91"/>
      <c r="Q75" s="91"/>
      <c r="R75" s="91"/>
      <c r="S75" s="9"/>
      <c r="T75" s="9"/>
      <c r="U75" s="9"/>
    </row>
    <row r="76" spans="1:21" ht="30.75" customHeight="1" thickBot="1" x14ac:dyDescent="0.35">
      <c r="A76" s="501" t="s">
        <v>153</v>
      </c>
      <c r="B76" s="502"/>
      <c r="C76" s="502"/>
      <c r="D76" s="502"/>
      <c r="E76" s="502"/>
      <c r="F76" s="502"/>
      <c r="G76" s="502"/>
      <c r="H76" s="503"/>
      <c r="I76" s="91"/>
      <c r="J76" s="91"/>
      <c r="K76" s="91"/>
      <c r="L76" s="91"/>
      <c r="M76" s="91"/>
      <c r="N76" s="91"/>
      <c r="O76" s="91"/>
      <c r="P76" s="91"/>
      <c r="Q76" s="91"/>
      <c r="R76" s="91"/>
      <c r="S76" s="25"/>
      <c r="T76" s="25"/>
      <c r="U76" s="25"/>
    </row>
    <row r="77" spans="1:21" s="25" customFormat="1" ht="20.25" customHeight="1" x14ac:dyDescent="0.3">
      <c r="B77" s="91"/>
      <c r="C77" s="91"/>
      <c r="D77" s="91"/>
      <c r="E77" s="91"/>
      <c r="F77" s="91"/>
      <c r="G77" s="91"/>
      <c r="H77" s="91"/>
      <c r="I77" s="91"/>
      <c r="J77" s="91"/>
      <c r="K77" s="91"/>
      <c r="L77" s="91"/>
      <c r="M77" s="91"/>
      <c r="N77" s="91"/>
      <c r="O77" s="91"/>
    </row>
    <row r="78" spans="1:21" x14ac:dyDescent="0.2">
      <c r="J78" s="25"/>
      <c r="K78" s="25"/>
      <c r="L78" s="25"/>
      <c r="M78" s="25"/>
      <c r="N78" s="25"/>
      <c r="O78" s="25"/>
      <c r="P78" s="25"/>
      <c r="Q78" s="25"/>
      <c r="R78" s="25"/>
      <c r="S78" s="25"/>
    </row>
    <row r="80" spans="1:21" x14ac:dyDescent="0.2">
      <c r="C80" s="25"/>
    </row>
    <row r="81" spans="3:3" x14ac:dyDescent="0.2">
      <c r="C81" s="25"/>
    </row>
    <row r="82" spans="3:3" x14ac:dyDescent="0.2">
      <c r="C82" s="25"/>
    </row>
    <row r="83" spans="3:3" x14ac:dyDescent="0.2">
      <c r="C83" s="97"/>
    </row>
    <row r="84" spans="3:3" x14ac:dyDescent="0.2">
      <c r="C84" s="25"/>
    </row>
    <row r="85" spans="3:3" x14ac:dyDescent="0.2">
      <c r="C85" s="98"/>
    </row>
    <row r="87" spans="3:3" x14ac:dyDescent="0.2">
      <c r="C87" s="99"/>
    </row>
  </sheetData>
  <sheetProtection algorithmName="SHA-512" hashValue="Ju2DY9OYVcIJVdmE9gJis7k5TpMTTwYfUafhiXBPBbu4h2xuvZIzPUIHDA9+XYu/GzzE61CRjgw//jYq1nOecQ==" saltValue="hnToFILtWjkaDdMzs3An4w==" spinCount="100000" sheet="1" formatColumns="0" formatRows="0"/>
  <protectedRanges>
    <protectedRange sqref="C11 C13 C38 C51 C58 C17:C26" name="Range1"/>
  </protectedRanges>
  <mergeCells count="13">
    <mergeCell ref="A76:H76"/>
    <mergeCell ref="A70:H70"/>
    <mergeCell ref="A65:H66"/>
    <mergeCell ref="A68:H68"/>
    <mergeCell ref="A72:H72"/>
    <mergeCell ref="B8:H8"/>
    <mergeCell ref="B7:H7"/>
    <mergeCell ref="E30:F31"/>
    <mergeCell ref="D11:F11"/>
    <mergeCell ref="D13:F15"/>
    <mergeCell ref="D10:F10"/>
    <mergeCell ref="D17:F17"/>
    <mergeCell ref="D19:F19"/>
  </mergeCells>
  <dataValidations count="1">
    <dataValidation type="list" allowBlank="1" showInputMessage="1" showErrorMessage="1" sqref="C19" xr:uid="{9BA18C8E-0432-4AA9-9FB3-BDAA235EDBC5}">
      <formula1>"8,24"</formula1>
    </dataValidation>
  </dataValidations>
  <hyperlinks>
    <hyperlink ref="A74" r:id="rId1" display="The SBA forgiveness application is online here:" xr:uid="{BC490088-1F2E-4EDD-BBF9-F5596733AA66}"/>
    <hyperlink ref="A73" r:id="rId2" display="at aicpa.org/sba." xr:uid="{1313F5E9-A6A4-4618-A3FB-A51499004701}"/>
    <hyperlink ref="A75" r:id="rId3" display="Forgivness application instructions are available here. " xr:uid="{27C2501E-716E-40A4-BDB7-029AB281261A}"/>
  </hyperlinks>
  <pageMargins left="0.33" right="0.7" top="0.3" bottom="0.24" header="0.3" footer="0.3"/>
  <pageSetup scale="66" orientation="portrait" horizontalDpi="4294967294"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DC39-22EB-4011-9952-CB523ECAE514}">
  <sheetPr>
    <pageSetUpPr fitToPage="1"/>
  </sheetPr>
  <dimension ref="A1:AC71"/>
  <sheetViews>
    <sheetView zoomScale="70" zoomScaleNormal="70" workbookViewId="0"/>
  </sheetViews>
  <sheetFormatPr defaultColWidth="9" defaultRowHeight="14.25" x14ac:dyDescent="0.2"/>
  <cols>
    <col min="1" max="1" width="22.7109375" style="4" customWidth="1"/>
    <col min="2" max="2" width="12.28515625" style="4" customWidth="1"/>
    <col min="3" max="3" width="9" style="4"/>
    <col min="4" max="4" width="15.7109375" style="4" customWidth="1"/>
    <col min="5" max="5" width="9" style="4"/>
    <col min="6" max="6" width="9" style="4" customWidth="1"/>
    <col min="7" max="7" width="13" style="4" customWidth="1"/>
    <col min="8" max="8" width="9" style="4"/>
    <col min="9" max="9" width="22.140625" style="4" customWidth="1"/>
    <col min="10" max="10" width="15.7109375" style="4" customWidth="1"/>
    <col min="11" max="11" width="9" style="4"/>
    <col min="12" max="12" width="10.5703125" style="4" customWidth="1"/>
    <col min="13" max="16384" width="9" style="4"/>
  </cols>
  <sheetData>
    <row r="1" spans="1:29" ht="20.25" x14ac:dyDescent="0.3">
      <c r="A1" s="3" t="s">
        <v>5</v>
      </c>
      <c r="G1" s="9"/>
      <c r="H1" s="9"/>
      <c r="O1" s="58"/>
    </row>
    <row r="2" spans="1:29" ht="20.25" x14ac:dyDescent="0.3">
      <c r="A2" s="3" t="s">
        <v>1</v>
      </c>
      <c r="G2" s="9"/>
      <c r="H2" s="9"/>
      <c r="O2" s="58"/>
    </row>
    <row r="3" spans="1:29" ht="20.25" x14ac:dyDescent="0.3">
      <c r="A3" s="31" t="s">
        <v>231</v>
      </c>
      <c r="O3" s="58"/>
    </row>
    <row r="4" spans="1:29" ht="20.25" x14ac:dyDescent="0.3">
      <c r="A4" s="30" t="s">
        <v>281</v>
      </c>
      <c r="C4" s="25"/>
      <c r="D4" s="25"/>
      <c r="E4" s="9"/>
      <c r="F4" s="9"/>
      <c r="G4" s="25"/>
      <c r="H4" s="25"/>
      <c r="O4" s="58"/>
    </row>
    <row r="5" spans="1:29" ht="18" x14ac:dyDescent="0.25">
      <c r="A5" s="100"/>
      <c r="E5" s="101"/>
      <c r="F5" s="44"/>
      <c r="G5" s="25"/>
      <c r="H5" s="25"/>
      <c r="I5" s="25"/>
      <c r="J5" s="25"/>
      <c r="K5" s="25"/>
      <c r="L5" s="25"/>
    </row>
    <row r="6" spans="1:29" s="1" customFormat="1" ht="18.75" x14ac:dyDescent="0.3">
      <c r="A6" s="310"/>
      <c r="B6" s="313" t="s">
        <v>102</v>
      </c>
      <c r="C6" s="7"/>
      <c r="D6" s="7"/>
      <c r="E6" s="7"/>
      <c r="F6" s="4"/>
      <c r="G6" s="4"/>
      <c r="H6" s="4"/>
      <c r="I6" s="4"/>
      <c r="J6" s="4"/>
      <c r="K6" s="4"/>
      <c r="L6" s="4"/>
      <c r="M6" s="4"/>
      <c r="N6" s="4"/>
      <c r="O6" s="4"/>
      <c r="P6" s="4"/>
      <c r="Q6" s="7"/>
      <c r="R6" s="7"/>
      <c r="S6" s="7"/>
      <c r="V6" s="7"/>
      <c r="W6" s="7"/>
      <c r="X6" s="7"/>
      <c r="Y6" s="7"/>
      <c r="Z6" s="7"/>
      <c r="AA6" s="7"/>
      <c r="AB6" s="7"/>
      <c r="AC6" s="7"/>
    </row>
    <row r="7" spans="1:29" s="1" customFormat="1" ht="42" customHeight="1" x14ac:dyDescent="0.3">
      <c r="B7" s="523" t="s">
        <v>244</v>
      </c>
      <c r="C7" s="523"/>
      <c r="D7" s="523"/>
      <c r="E7" s="523"/>
      <c r="F7" s="523"/>
      <c r="G7" s="523"/>
      <c r="H7" s="523"/>
      <c r="I7" s="523"/>
      <c r="J7" s="523"/>
      <c r="K7" s="523"/>
      <c r="L7" s="523"/>
      <c r="M7" s="523"/>
      <c r="N7" s="523"/>
      <c r="O7" s="7"/>
      <c r="P7" s="7"/>
      <c r="Q7" s="7"/>
      <c r="R7" s="7"/>
      <c r="S7" s="7"/>
      <c r="V7" s="7"/>
      <c r="W7" s="7"/>
      <c r="X7" s="7"/>
      <c r="Y7" s="7"/>
      <c r="Z7" s="7"/>
      <c r="AA7" s="7"/>
      <c r="AB7" s="7"/>
      <c r="AC7" s="7"/>
    </row>
    <row r="8" spans="1:29" s="1" customFormat="1" ht="35.25" customHeight="1" x14ac:dyDescent="0.3">
      <c r="A8" s="312"/>
      <c r="B8" s="484" t="s">
        <v>104</v>
      </c>
      <c r="C8" s="484"/>
      <c r="D8" s="484"/>
      <c r="E8" s="484"/>
      <c r="F8" s="484"/>
      <c r="G8" s="484"/>
      <c r="H8" s="484"/>
      <c r="I8" s="484"/>
      <c r="J8" s="484"/>
      <c r="K8" s="484"/>
      <c r="L8" s="484"/>
      <c r="M8" s="484"/>
      <c r="N8" s="484"/>
      <c r="O8" s="7"/>
      <c r="P8" s="7"/>
      <c r="Q8" s="7"/>
      <c r="R8" s="7"/>
      <c r="S8" s="7"/>
      <c r="V8" s="7"/>
      <c r="W8" s="7"/>
      <c r="X8" s="7"/>
      <c r="Y8" s="7"/>
      <c r="Z8" s="7"/>
      <c r="AA8" s="7"/>
      <c r="AB8" s="7"/>
      <c r="AC8" s="7"/>
    </row>
    <row r="9" spans="1:29" ht="18" x14ac:dyDescent="0.25">
      <c r="A9" s="100"/>
      <c r="E9" s="101"/>
      <c r="F9" s="44"/>
      <c r="G9" s="25"/>
      <c r="H9" s="25"/>
      <c r="I9" s="25"/>
      <c r="J9" s="25"/>
      <c r="K9" s="25"/>
      <c r="L9" s="25"/>
      <c r="O9" s="58"/>
    </row>
    <row r="10" spans="1:29" s="34" customFormat="1" ht="18" x14ac:dyDescent="0.25">
      <c r="A10" s="11" t="s">
        <v>18</v>
      </c>
      <c r="O10" s="35"/>
    </row>
    <row r="11" spans="1:29" s="34" customFormat="1" x14ac:dyDescent="0.2">
      <c r="A11" s="34" t="s">
        <v>197</v>
      </c>
      <c r="O11" s="35"/>
    </row>
    <row r="12" spans="1:29" ht="15" thickBot="1" x14ac:dyDescent="0.25"/>
    <row r="13" spans="1:29" ht="15" x14ac:dyDescent="0.25">
      <c r="A13" s="102" t="s">
        <v>73</v>
      </c>
      <c r="B13" s="103"/>
      <c r="C13" s="103"/>
      <c r="D13" s="103"/>
      <c r="E13" s="59"/>
      <c r="F13" s="59"/>
      <c r="G13" s="59"/>
      <c r="H13" s="59"/>
      <c r="I13" s="59"/>
      <c r="J13" s="59"/>
      <c r="K13" s="59"/>
      <c r="L13" s="59"/>
      <c r="M13" s="59"/>
      <c r="N13" s="60"/>
    </row>
    <row r="14" spans="1:29" x14ac:dyDescent="0.2">
      <c r="A14" s="70"/>
      <c r="B14" s="58"/>
      <c r="C14" s="58"/>
      <c r="D14" s="58"/>
      <c r="E14" s="58"/>
      <c r="F14" s="58"/>
      <c r="G14" s="58"/>
      <c r="H14" s="58"/>
      <c r="I14" s="58"/>
      <c r="J14" s="104"/>
      <c r="K14" s="58"/>
      <c r="L14" s="58"/>
      <c r="M14" s="58"/>
      <c r="N14" s="105"/>
    </row>
    <row r="15" spans="1:29" ht="15" x14ac:dyDescent="0.25">
      <c r="A15" s="70" t="s">
        <v>156</v>
      </c>
      <c r="B15" s="58"/>
      <c r="C15" s="58"/>
      <c r="D15" s="58"/>
      <c r="E15" s="58"/>
      <c r="F15" s="58"/>
      <c r="G15" s="58"/>
      <c r="H15" s="58"/>
      <c r="I15" s="58"/>
      <c r="J15" s="106">
        <f>'Schedule A Worksheet'!C22</f>
        <v>0</v>
      </c>
      <c r="K15" s="107" t="s">
        <v>100</v>
      </c>
      <c r="L15" s="58"/>
      <c r="M15" s="58"/>
      <c r="N15" s="105"/>
    </row>
    <row r="16" spans="1:29" x14ac:dyDescent="0.2">
      <c r="A16" s="70"/>
      <c r="B16" s="58"/>
      <c r="C16" s="58"/>
      <c r="D16" s="58"/>
      <c r="E16" s="58"/>
      <c r="F16" s="58"/>
      <c r="G16" s="58"/>
      <c r="H16" s="58"/>
      <c r="I16" s="58"/>
      <c r="J16" s="104"/>
      <c r="K16" s="58"/>
      <c r="L16" s="58"/>
      <c r="M16" s="58"/>
      <c r="N16" s="105"/>
    </row>
    <row r="17" spans="1:22" ht="15" x14ac:dyDescent="0.25">
      <c r="A17" s="70" t="s">
        <v>157</v>
      </c>
      <c r="B17" s="58"/>
      <c r="C17" s="58"/>
      <c r="D17" s="58"/>
      <c r="E17" s="58"/>
      <c r="F17" s="58"/>
      <c r="G17" s="58"/>
      <c r="H17" s="58"/>
      <c r="I17" s="58"/>
      <c r="J17" s="106">
        <f>'Schedule A Worksheet'!D22</f>
        <v>0</v>
      </c>
      <c r="K17" s="107" t="s">
        <v>100</v>
      </c>
      <c r="L17" s="58"/>
      <c r="M17" s="58"/>
      <c r="N17" s="105"/>
    </row>
    <row r="18" spans="1:22" x14ac:dyDescent="0.2">
      <c r="A18" s="70"/>
      <c r="B18" s="58"/>
      <c r="C18" s="58"/>
      <c r="D18" s="58"/>
      <c r="E18" s="58"/>
      <c r="F18" s="58"/>
      <c r="G18" s="58"/>
      <c r="H18" s="58"/>
      <c r="I18" s="58"/>
      <c r="J18" s="104"/>
      <c r="K18" s="58"/>
      <c r="L18" s="58"/>
      <c r="M18" s="58"/>
      <c r="N18" s="105"/>
    </row>
    <row r="19" spans="1:22" ht="15" x14ac:dyDescent="0.25">
      <c r="A19" s="70" t="s">
        <v>158</v>
      </c>
      <c r="B19" s="58"/>
      <c r="C19" s="58"/>
      <c r="D19" s="58"/>
      <c r="E19" s="58"/>
      <c r="F19" s="58"/>
      <c r="G19" s="58"/>
      <c r="H19" s="58"/>
      <c r="I19" s="58"/>
      <c r="J19" s="106">
        <f>'Schedule A Worksheet'!E22</f>
        <v>0</v>
      </c>
      <c r="K19" s="107" t="s">
        <v>100</v>
      </c>
      <c r="L19" s="58"/>
      <c r="M19" s="58"/>
      <c r="N19" s="105"/>
    </row>
    <row r="20" spans="1:22" ht="15" customHeight="1" x14ac:dyDescent="0.2">
      <c r="A20" s="524" t="s">
        <v>198</v>
      </c>
      <c r="B20" s="525"/>
      <c r="C20" s="525"/>
      <c r="D20" s="525"/>
      <c r="E20" s="525"/>
      <c r="F20" s="525"/>
      <c r="G20" s="525"/>
      <c r="H20" s="525"/>
      <c r="I20" s="525"/>
      <c r="J20" s="104"/>
      <c r="K20" s="58"/>
      <c r="L20" s="58"/>
      <c r="M20" s="58"/>
      <c r="N20" s="105"/>
    </row>
    <row r="21" spans="1:22" ht="47.25" customHeight="1" thickBot="1" x14ac:dyDescent="0.25">
      <c r="A21" s="526"/>
      <c r="B21" s="527"/>
      <c r="C21" s="527"/>
      <c r="D21" s="527"/>
      <c r="E21" s="527"/>
      <c r="F21" s="527"/>
      <c r="G21" s="527"/>
      <c r="H21" s="527"/>
      <c r="I21" s="527"/>
      <c r="J21" s="108"/>
      <c r="K21" s="109"/>
      <c r="L21" s="110"/>
      <c r="M21" s="110"/>
      <c r="N21" s="111"/>
      <c r="O21" s="25"/>
      <c r="P21" s="25"/>
    </row>
    <row r="22" spans="1:22" ht="20.25" customHeight="1" thickBot="1" x14ac:dyDescent="0.25">
      <c r="A22" s="112"/>
      <c r="B22" s="112"/>
      <c r="C22" s="112"/>
      <c r="D22" s="112"/>
      <c r="E22" s="112"/>
      <c r="F22" s="112"/>
      <c r="G22" s="112"/>
      <c r="H22" s="112"/>
      <c r="I22" s="112"/>
      <c r="J22" s="113"/>
      <c r="K22" s="25"/>
      <c r="L22" s="25"/>
      <c r="M22" s="25"/>
      <c r="N22" s="25"/>
      <c r="O22" s="25"/>
      <c r="P22" s="25"/>
    </row>
    <row r="23" spans="1:22" ht="15" x14ac:dyDescent="0.25">
      <c r="A23" s="102" t="s">
        <v>74</v>
      </c>
      <c r="B23" s="59"/>
      <c r="C23" s="59"/>
      <c r="D23" s="59"/>
      <c r="E23" s="59"/>
      <c r="F23" s="59"/>
      <c r="G23" s="59"/>
      <c r="H23" s="59"/>
      <c r="I23" s="59"/>
      <c r="J23" s="114"/>
      <c r="K23" s="115"/>
      <c r="L23" s="115"/>
      <c r="M23" s="115"/>
      <c r="N23" s="116"/>
      <c r="O23" s="25"/>
      <c r="P23" s="25"/>
    </row>
    <row r="24" spans="1:22" x14ac:dyDescent="0.2">
      <c r="A24" s="70"/>
      <c r="B24" s="58"/>
      <c r="C24" s="58"/>
      <c r="D24" s="58"/>
      <c r="E24" s="58"/>
      <c r="F24" s="58"/>
      <c r="G24" s="58"/>
      <c r="H24" s="58"/>
      <c r="I24" s="58"/>
      <c r="J24" s="104"/>
      <c r="K24" s="58"/>
      <c r="L24" s="58"/>
      <c r="M24" s="58"/>
      <c r="N24" s="105"/>
    </row>
    <row r="25" spans="1:22" ht="15" x14ac:dyDescent="0.25">
      <c r="A25" s="70" t="s">
        <v>159</v>
      </c>
      <c r="B25" s="58"/>
      <c r="C25" s="58"/>
      <c r="D25" s="58"/>
      <c r="E25" s="58"/>
      <c r="F25" s="58"/>
      <c r="G25" s="58"/>
      <c r="H25" s="58"/>
      <c r="I25" s="58"/>
      <c r="J25" s="106">
        <f>'Schedule A Worksheet'!C32</f>
        <v>0</v>
      </c>
      <c r="K25" s="107" t="s">
        <v>100</v>
      </c>
      <c r="L25" s="58"/>
      <c r="M25" s="58"/>
      <c r="N25" s="105"/>
    </row>
    <row r="26" spans="1:22" x14ac:dyDescent="0.2">
      <c r="A26" s="70"/>
      <c r="B26" s="58"/>
      <c r="C26" s="58"/>
      <c r="D26" s="58"/>
      <c r="E26" s="58"/>
      <c r="F26" s="58"/>
      <c r="G26" s="58"/>
      <c r="H26" s="58"/>
      <c r="I26" s="58"/>
      <c r="J26" s="104"/>
      <c r="K26" s="58"/>
      <c r="L26" s="58"/>
      <c r="M26" s="58"/>
      <c r="N26" s="105"/>
    </row>
    <row r="27" spans="1:22" ht="15" x14ac:dyDescent="0.25">
      <c r="A27" s="70" t="s">
        <v>160</v>
      </c>
      <c r="B27" s="58"/>
      <c r="C27" s="58"/>
      <c r="D27" s="58"/>
      <c r="E27" s="58"/>
      <c r="F27" s="58"/>
      <c r="G27" s="58"/>
      <c r="H27" s="58"/>
      <c r="I27" s="58"/>
      <c r="J27" s="106">
        <f>'Schedule A Worksheet'!D32</f>
        <v>0</v>
      </c>
      <c r="K27" s="107" t="s">
        <v>100</v>
      </c>
      <c r="L27" s="58"/>
      <c r="M27" s="58"/>
      <c r="N27" s="105"/>
    </row>
    <row r="28" spans="1:22" ht="15" thickBot="1" x14ac:dyDescent="0.25">
      <c r="A28" s="55"/>
      <c r="B28" s="56"/>
      <c r="C28" s="56"/>
      <c r="D28" s="56"/>
      <c r="E28" s="56"/>
      <c r="F28" s="56"/>
      <c r="G28" s="56"/>
      <c r="H28" s="56"/>
      <c r="I28" s="56"/>
      <c r="J28" s="117"/>
      <c r="K28" s="56"/>
      <c r="L28" s="56"/>
      <c r="M28" s="56"/>
      <c r="N28" s="57"/>
    </row>
    <row r="29" spans="1:22" ht="15" thickBot="1" x14ac:dyDescent="0.25">
      <c r="J29" s="118"/>
    </row>
    <row r="30" spans="1:22" ht="15" x14ac:dyDescent="0.25">
      <c r="A30" s="102" t="s">
        <v>75</v>
      </c>
      <c r="B30" s="119"/>
      <c r="C30" s="119"/>
      <c r="D30" s="119"/>
      <c r="E30" s="119"/>
      <c r="F30" s="119"/>
      <c r="G30" s="119"/>
      <c r="H30" s="119"/>
      <c r="I30" s="119"/>
      <c r="J30" s="120"/>
      <c r="K30" s="59"/>
      <c r="L30" s="59"/>
      <c r="M30" s="59"/>
      <c r="N30" s="60"/>
      <c r="P30" s="25"/>
      <c r="Q30" s="25"/>
      <c r="R30" s="25"/>
      <c r="S30" s="25"/>
      <c r="T30" s="25"/>
      <c r="U30" s="25"/>
      <c r="V30" s="25"/>
    </row>
    <row r="31" spans="1:22" x14ac:dyDescent="0.2">
      <c r="A31" s="121" t="s">
        <v>243</v>
      </c>
      <c r="B31" s="58"/>
      <c r="C31" s="58"/>
      <c r="D31" s="58"/>
      <c r="E31" s="58"/>
      <c r="F31" s="58"/>
      <c r="G31" s="58"/>
      <c r="H31" s="58"/>
      <c r="I31" s="58"/>
      <c r="J31" s="104"/>
      <c r="K31" s="58"/>
      <c r="L31" s="58"/>
      <c r="M31" s="58"/>
      <c r="N31" s="105"/>
      <c r="P31" s="25"/>
      <c r="Q31" s="25"/>
      <c r="R31" s="25"/>
      <c r="S31" s="25"/>
      <c r="T31" s="25"/>
      <c r="U31" s="25"/>
      <c r="V31" s="25"/>
    </row>
    <row r="32" spans="1:22" ht="15" x14ac:dyDescent="0.25">
      <c r="A32" s="70" t="s">
        <v>200</v>
      </c>
      <c r="B32" s="58"/>
      <c r="C32" s="58"/>
      <c r="D32" s="58"/>
      <c r="E32" s="58"/>
      <c r="F32" s="58"/>
      <c r="G32" s="58"/>
      <c r="H32" s="58"/>
      <c r="I32" s="58"/>
      <c r="J32" s="327"/>
      <c r="K32" s="58"/>
      <c r="L32" s="58"/>
      <c r="M32" s="58"/>
      <c r="N32" s="105"/>
      <c r="P32" s="25"/>
      <c r="Q32" s="25"/>
      <c r="R32" s="25"/>
      <c r="S32" s="25"/>
      <c r="T32" s="25"/>
      <c r="U32" s="25"/>
      <c r="V32" s="25"/>
    </row>
    <row r="33" spans="1:22" x14ac:dyDescent="0.2">
      <c r="A33" s="70"/>
      <c r="B33" s="58"/>
      <c r="C33" s="58"/>
      <c r="D33" s="58"/>
      <c r="E33" s="58"/>
      <c r="F33" s="58"/>
      <c r="G33" s="58"/>
      <c r="H33" s="58"/>
      <c r="I33" s="58"/>
      <c r="J33" s="104"/>
      <c r="K33" s="58"/>
      <c r="L33" s="58"/>
      <c r="M33" s="58"/>
      <c r="N33" s="105"/>
      <c r="P33" s="25"/>
      <c r="Q33" s="25"/>
      <c r="R33" s="25"/>
      <c r="S33" s="25"/>
      <c r="T33" s="25"/>
      <c r="U33" s="25"/>
      <c r="V33" s="25"/>
    </row>
    <row r="34" spans="1:22" ht="15" x14ac:dyDescent="0.25">
      <c r="A34" s="70" t="s">
        <v>201</v>
      </c>
      <c r="B34" s="58"/>
      <c r="C34" s="58"/>
      <c r="D34" s="58"/>
      <c r="E34" s="58"/>
      <c r="F34" s="58"/>
      <c r="G34" s="58"/>
      <c r="H34" s="58"/>
      <c r="I34" s="58"/>
      <c r="J34" s="327"/>
      <c r="K34" s="58"/>
      <c r="L34" s="58"/>
      <c r="M34" s="58"/>
      <c r="N34" s="105"/>
      <c r="P34" s="25"/>
      <c r="Q34" s="25"/>
      <c r="R34" s="25"/>
      <c r="S34" s="25"/>
      <c r="T34" s="25"/>
      <c r="U34" s="25"/>
      <c r="V34" s="25"/>
    </row>
    <row r="35" spans="1:22" x14ac:dyDescent="0.2">
      <c r="A35" s="70"/>
      <c r="B35" s="58"/>
      <c r="C35" s="58"/>
      <c r="D35" s="58"/>
      <c r="E35" s="58"/>
      <c r="F35" s="58"/>
      <c r="G35" s="58"/>
      <c r="H35" s="58"/>
      <c r="I35" s="58"/>
      <c r="J35" s="104"/>
      <c r="K35" s="58"/>
      <c r="L35" s="58"/>
      <c r="M35" s="58"/>
      <c r="N35" s="105"/>
    </row>
    <row r="36" spans="1:22" ht="15" x14ac:dyDescent="0.25">
      <c r="A36" s="70" t="s">
        <v>199</v>
      </c>
      <c r="B36" s="58"/>
      <c r="C36" s="58"/>
      <c r="D36" s="58"/>
      <c r="E36" s="58"/>
      <c r="F36" s="58"/>
      <c r="G36" s="58"/>
      <c r="H36" s="58"/>
      <c r="I36" s="58"/>
      <c r="J36" s="327"/>
      <c r="K36" s="58"/>
      <c r="L36" s="58"/>
      <c r="M36" s="58"/>
      <c r="N36" s="105"/>
    </row>
    <row r="37" spans="1:22" ht="15" thickBot="1" x14ac:dyDescent="0.25">
      <c r="A37" s="55"/>
      <c r="B37" s="56"/>
      <c r="C37" s="56"/>
      <c r="D37" s="56"/>
      <c r="E37" s="56"/>
      <c r="F37" s="56"/>
      <c r="G37" s="56"/>
      <c r="H37" s="56"/>
      <c r="I37" s="56"/>
      <c r="J37" s="117"/>
      <c r="K37" s="56"/>
      <c r="L37" s="56"/>
      <c r="M37" s="56"/>
      <c r="N37" s="57"/>
    </row>
    <row r="38" spans="1:22" ht="15" thickBot="1" x14ac:dyDescent="0.25">
      <c r="J38" s="118"/>
    </row>
    <row r="39" spans="1:22" ht="15" x14ac:dyDescent="0.25">
      <c r="A39" s="102" t="s">
        <v>76</v>
      </c>
      <c r="B39" s="59"/>
      <c r="C39" s="59"/>
      <c r="D39" s="59"/>
      <c r="E39" s="59"/>
      <c r="F39" s="59"/>
      <c r="G39" s="59"/>
      <c r="H39" s="59"/>
      <c r="I39" s="59"/>
      <c r="J39" s="120"/>
      <c r="K39" s="59"/>
      <c r="L39" s="59"/>
      <c r="M39" s="59"/>
      <c r="N39" s="60"/>
    </row>
    <row r="40" spans="1:22" x14ac:dyDescent="0.2">
      <c r="A40" s="70" t="s">
        <v>80</v>
      </c>
      <c r="B40" s="58"/>
      <c r="C40" s="58"/>
      <c r="D40" s="58"/>
      <c r="E40" s="58"/>
      <c r="F40" s="58"/>
      <c r="G40" s="58"/>
      <c r="H40" s="58"/>
      <c r="I40" s="58"/>
      <c r="J40" s="106">
        <f>'Payroll Accumulator'!G91</f>
        <v>0</v>
      </c>
      <c r="K40" s="107" t="s">
        <v>99</v>
      </c>
      <c r="L40" s="58"/>
      <c r="M40" s="58"/>
      <c r="N40" s="105"/>
    </row>
    <row r="41" spans="1:22" ht="28.5" customHeight="1" thickBot="1" x14ac:dyDescent="0.25">
      <c r="A41" s="528" t="s">
        <v>77</v>
      </c>
      <c r="B41" s="529"/>
      <c r="C41" s="529"/>
      <c r="D41" s="529"/>
      <c r="E41" s="529"/>
      <c r="F41" s="529"/>
      <c r="G41" s="529"/>
      <c r="H41" s="529"/>
      <c r="I41" s="529"/>
      <c r="J41" s="117"/>
      <c r="K41" s="56"/>
      <c r="L41" s="56"/>
      <c r="M41" s="56"/>
      <c r="N41" s="57"/>
    </row>
    <row r="42" spans="1:22" ht="15" thickBot="1" x14ac:dyDescent="0.25">
      <c r="J42" s="118"/>
    </row>
    <row r="43" spans="1:22" ht="15" x14ac:dyDescent="0.25">
      <c r="A43" s="102" t="s">
        <v>78</v>
      </c>
      <c r="B43" s="59"/>
      <c r="C43" s="59"/>
      <c r="D43" s="59"/>
      <c r="E43" s="59"/>
      <c r="F43" s="59"/>
      <c r="G43" s="59"/>
      <c r="H43" s="59"/>
      <c r="I43" s="59"/>
      <c r="J43" s="120"/>
      <c r="K43" s="59"/>
      <c r="L43" s="59"/>
      <c r="M43" s="59"/>
      <c r="N43" s="60"/>
    </row>
    <row r="44" spans="1:22" x14ac:dyDescent="0.2">
      <c r="A44" s="70"/>
      <c r="B44" s="58"/>
      <c r="C44" s="58"/>
      <c r="D44" s="58"/>
      <c r="E44" s="58"/>
      <c r="F44" s="58"/>
      <c r="G44" s="58"/>
      <c r="H44" s="58"/>
      <c r="I44" s="58"/>
      <c r="J44" s="104"/>
      <c r="K44" s="58"/>
      <c r="L44" s="58"/>
      <c r="M44" s="58"/>
      <c r="N44" s="105"/>
    </row>
    <row r="45" spans="1:22" x14ac:dyDescent="0.2">
      <c r="A45" s="70" t="s">
        <v>81</v>
      </c>
      <c r="B45" s="58"/>
      <c r="C45" s="58"/>
      <c r="D45" s="58"/>
      <c r="E45" s="58"/>
      <c r="F45" s="58"/>
      <c r="G45" s="58"/>
      <c r="H45" s="58"/>
      <c r="I45" s="58"/>
      <c r="J45" s="106">
        <f>J15+J25+J32+J34+J36+J40</f>
        <v>0</v>
      </c>
      <c r="K45" s="107" t="s">
        <v>110</v>
      </c>
      <c r="L45" s="58"/>
      <c r="M45" s="58"/>
      <c r="N45" s="105"/>
    </row>
    <row r="46" spans="1:22" ht="15" thickBot="1" x14ac:dyDescent="0.25">
      <c r="A46" s="55"/>
      <c r="B46" s="56"/>
      <c r="C46" s="56"/>
      <c r="D46" s="56"/>
      <c r="E46" s="56"/>
      <c r="F46" s="56"/>
      <c r="G46" s="56"/>
      <c r="H46" s="56"/>
      <c r="I46" s="56"/>
      <c r="J46" s="117"/>
      <c r="K46" s="56"/>
      <c r="L46" s="56"/>
      <c r="M46" s="56"/>
      <c r="N46" s="57"/>
    </row>
    <row r="47" spans="1:22" ht="15" thickBot="1" x14ac:dyDescent="0.25">
      <c r="A47" s="58"/>
      <c r="B47" s="58"/>
      <c r="C47" s="58"/>
      <c r="D47" s="58"/>
      <c r="E47" s="58"/>
      <c r="F47" s="58"/>
      <c r="G47" s="58"/>
      <c r="H47" s="58"/>
      <c r="I47" s="58"/>
      <c r="J47" s="104"/>
      <c r="K47" s="58"/>
      <c r="L47" s="58"/>
      <c r="M47" s="58"/>
      <c r="N47" s="58"/>
    </row>
    <row r="48" spans="1:22" ht="15" x14ac:dyDescent="0.25">
      <c r="A48" s="102" t="s">
        <v>79</v>
      </c>
      <c r="B48" s="59"/>
      <c r="C48" s="59"/>
      <c r="D48" s="59"/>
      <c r="E48" s="59"/>
      <c r="F48" s="59"/>
      <c r="G48" s="59"/>
      <c r="H48" s="59"/>
      <c r="I48" s="59"/>
      <c r="J48" s="122"/>
      <c r="K48" s="59"/>
      <c r="L48" s="59"/>
      <c r="M48" s="59"/>
      <c r="N48" s="60"/>
    </row>
    <row r="49" spans="1:25" ht="15" x14ac:dyDescent="0.25">
      <c r="A49" s="399" t="s">
        <v>203</v>
      </c>
      <c r="B49" s="58"/>
      <c r="C49" s="58"/>
      <c r="D49" s="58"/>
      <c r="E49" s="58"/>
      <c r="F49" s="58"/>
      <c r="G49" s="58"/>
      <c r="H49" s="58"/>
      <c r="I49" s="58"/>
      <c r="J49" s="107"/>
      <c r="K49" s="58"/>
      <c r="L49" s="58"/>
      <c r="M49" s="58"/>
      <c r="N49" s="105"/>
      <c r="P49" s="440"/>
      <c r="Q49" s="25"/>
      <c r="R49" s="25"/>
    </row>
    <row r="50" spans="1:25" ht="15" x14ac:dyDescent="0.25">
      <c r="A50" s="439" t="s">
        <v>258</v>
      </c>
      <c r="B50" s="58"/>
      <c r="C50" s="58"/>
      <c r="D50" s="58"/>
      <c r="E50" s="58"/>
      <c r="F50" s="58"/>
      <c r="G50" s="58"/>
      <c r="H50" s="58"/>
      <c r="I50" s="58"/>
      <c r="J50" s="107"/>
      <c r="K50" s="58"/>
      <c r="L50" s="58"/>
      <c r="M50" s="58"/>
      <c r="N50" s="105"/>
      <c r="P50" s="440"/>
      <c r="Q50" s="25"/>
      <c r="R50" s="25"/>
    </row>
    <row r="51" spans="1:25" ht="29.65" customHeight="1" x14ac:dyDescent="0.25">
      <c r="A51" s="530" t="s">
        <v>204</v>
      </c>
      <c r="B51" s="531"/>
      <c r="C51" s="531"/>
      <c r="D51" s="531"/>
      <c r="E51" s="531"/>
      <c r="F51" s="531"/>
      <c r="G51" s="531"/>
      <c r="H51" s="531"/>
      <c r="I51" s="531"/>
      <c r="J51" s="400"/>
      <c r="K51" s="107" t="s">
        <v>239</v>
      </c>
      <c r="L51" s="58"/>
      <c r="M51" s="58"/>
      <c r="N51" s="105"/>
      <c r="P51" s="25"/>
      <c r="Q51" s="25"/>
      <c r="R51" s="25"/>
    </row>
    <row r="52" spans="1:25" ht="13.9" customHeight="1" x14ac:dyDescent="0.25">
      <c r="A52" s="396"/>
      <c r="B52" s="397"/>
      <c r="C52" s="397"/>
      <c r="D52" s="397"/>
      <c r="E52" s="397"/>
      <c r="F52" s="397"/>
      <c r="G52" s="397"/>
      <c r="H52" s="397"/>
      <c r="I52" s="397"/>
      <c r="J52" s="107"/>
      <c r="K52" s="58"/>
      <c r="L52" s="58"/>
      <c r="M52" s="58"/>
      <c r="N52" s="105"/>
      <c r="P52" s="25"/>
      <c r="Q52" s="25"/>
      <c r="R52" s="25"/>
    </row>
    <row r="53" spans="1:25" ht="85.35" customHeight="1" x14ac:dyDescent="0.25">
      <c r="A53" s="530" t="s">
        <v>205</v>
      </c>
      <c r="B53" s="531"/>
      <c r="C53" s="531"/>
      <c r="D53" s="531"/>
      <c r="E53" s="531"/>
      <c r="F53" s="531"/>
      <c r="G53" s="531"/>
      <c r="H53" s="531"/>
      <c r="I53" s="531"/>
      <c r="J53" s="400"/>
      <c r="K53" s="107" t="s">
        <v>240</v>
      </c>
      <c r="L53" s="58"/>
      <c r="M53" s="58"/>
      <c r="N53" s="105"/>
      <c r="P53" s="25"/>
      <c r="Q53" s="25"/>
      <c r="R53" s="25"/>
    </row>
    <row r="54" spans="1:25" ht="15" x14ac:dyDescent="0.25">
      <c r="A54" s="73"/>
      <c r="B54" s="58"/>
      <c r="C54" s="58"/>
      <c r="D54" s="58"/>
      <c r="E54" s="58"/>
      <c r="F54" s="58"/>
      <c r="G54" s="58"/>
      <c r="H54" s="58"/>
      <c r="I54" s="58"/>
      <c r="J54" s="107"/>
      <c r="K54" s="58"/>
      <c r="L54" s="58"/>
      <c r="M54" s="58"/>
      <c r="N54" s="105"/>
      <c r="P54" s="25"/>
      <c r="Q54" s="25"/>
      <c r="R54" s="25"/>
      <c r="S54" s="25"/>
      <c r="T54" s="25"/>
      <c r="U54" s="25"/>
      <c r="V54" s="25"/>
    </row>
    <row r="55" spans="1:25" ht="15" x14ac:dyDescent="0.25">
      <c r="A55" s="73" t="s">
        <v>259</v>
      </c>
      <c r="B55" s="58"/>
      <c r="C55" s="58"/>
      <c r="D55" s="58"/>
      <c r="E55" s="58"/>
      <c r="F55" s="58"/>
      <c r="G55" s="58"/>
      <c r="H55" s="58"/>
      <c r="I55" s="58"/>
      <c r="J55" s="415">
        <f>IF('FTE Input'!N40="Enter 1.0 on line 13 of PPP Schedule A","X",0)</f>
        <v>0</v>
      </c>
      <c r="K55" s="107" t="s">
        <v>206</v>
      </c>
      <c r="L55" s="58"/>
      <c r="M55" s="58"/>
      <c r="N55" s="105"/>
      <c r="P55" s="25"/>
      <c r="Q55" s="25"/>
      <c r="R55" s="25"/>
      <c r="S55" s="25"/>
      <c r="T55" s="25"/>
      <c r="U55" s="25"/>
      <c r="V55" s="25"/>
    </row>
    <row r="56" spans="1:25" x14ac:dyDescent="0.2">
      <c r="A56" s="70"/>
      <c r="B56" s="58"/>
      <c r="C56" s="58"/>
      <c r="D56" s="58"/>
      <c r="E56" s="58"/>
      <c r="F56" s="58"/>
      <c r="G56" s="58"/>
      <c r="H56" s="58"/>
      <c r="I56" s="58"/>
      <c r="J56" s="104"/>
      <c r="K56" s="58"/>
      <c r="L56" s="58"/>
      <c r="M56" s="58"/>
      <c r="N56" s="105"/>
      <c r="P56" s="25"/>
      <c r="Q56" s="25"/>
      <c r="R56" s="25"/>
      <c r="S56" s="25"/>
      <c r="T56" s="25"/>
      <c r="U56" s="25"/>
      <c r="V56" s="25"/>
    </row>
    <row r="57" spans="1:25" ht="15" x14ac:dyDescent="0.25">
      <c r="A57" s="70" t="s">
        <v>161</v>
      </c>
      <c r="B57" s="58"/>
      <c r="C57" s="58"/>
      <c r="D57" s="58"/>
      <c r="E57" s="58"/>
      <c r="F57" s="58"/>
      <c r="G57" s="58"/>
      <c r="H57" s="58"/>
      <c r="I57" s="58"/>
      <c r="J57" s="123">
        <f>IF('FTE Input'!R25="YES",'FTE Input'!R27,(IF('FTE Input'!R25="",(MIN('FTE Input'!R20,'FTE Input'!R23)),0)))</f>
        <v>0</v>
      </c>
      <c r="K57" s="107" t="s">
        <v>206</v>
      </c>
      <c r="L57" s="62"/>
      <c r="M57" s="62"/>
      <c r="N57" s="63"/>
      <c r="O57" s="25"/>
      <c r="P57" s="25"/>
      <c r="Q57" s="25"/>
      <c r="R57" s="25"/>
      <c r="S57" s="25"/>
      <c r="T57" s="25"/>
      <c r="U57" s="25"/>
      <c r="V57" s="25"/>
      <c r="W57" s="25"/>
      <c r="X57" s="25"/>
      <c r="Y57" s="25"/>
    </row>
    <row r="58" spans="1:25" x14ac:dyDescent="0.2">
      <c r="A58" s="70"/>
      <c r="B58" s="58"/>
      <c r="C58" s="58"/>
      <c r="D58" s="58"/>
      <c r="E58" s="58"/>
      <c r="F58" s="58"/>
      <c r="G58" s="58"/>
      <c r="H58" s="58"/>
      <c r="I58" s="58"/>
      <c r="J58" s="104"/>
      <c r="K58" s="62"/>
      <c r="L58" s="62"/>
      <c r="M58" s="62"/>
      <c r="N58" s="63"/>
      <c r="O58" s="25"/>
      <c r="P58" s="25"/>
      <c r="Q58" s="25"/>
      <c r="R58" s="25"/>
      <c r="S58" s="25"/>
      <c r="T58" s="25"/>
      <c r="U58" s="25"/>
      <c r="V58" s="25"/>
      <c r="W58" s="25"/>
      <c r="X58" s="25"/>
      <c r="Y58" s="25"/>
    </row>
    <row r="59" spans="1:25" ht="15" x14ac:dyDescent="0.25">
      <c r="A59" s="70" t="s">
        <v>162</v>
      </c>
      <c r="B59" s="58"/>
      <c r="C59" s="58"/>
      <c r="D59" s="58"/>
      <c r="E59" s="58"/>
      <c r="F59" s="58"/>
      <c r="G59" s="58"/>
      <c r="H59" s="58"/>
      <c r="I59" s="58"/>
      <c r="J59" s="123">
        <f>+J17+J27</f>
        <v>0</v>
      </c>
      <c r="K59" s="58"/>
      <c r="L59" s="58"/>
      <c r="M59" s="58"/>
      <c r="N59" s="105"/>
      <c r="P59" s="25"/>
      <c r="Q59" s="25"/>
      <c r="R59" s="25"/>
      <c r="S59" s="25"/>
      <c r="T59" s="25"/>
      <c r="U59" s="25"/>
    </row>
    <row r="60" spans="1:25" x14ac:dyDescent="0.2">
      <c r="A60" s="70"/>
      <c r="B60" s="58"/>
      <c r="C60" s="58"/>
      <c r="D60" s="58"/>
      <c r="E60" s="58"/>
      <c r="F60" s="58"/>
      <c r="G60" s="58"/>
      <c r="H60" s="58"/>
      <c r="I60" s="58"/>
      <c r="J60" s="104"/>
      <c r="K60" s="58"/>
      <c r="L60" s="58"/>
      <c r="M60" s="58"/>
      <c r="N60" s="105"/>
      <c r="P60" s="25"/>
      <c r="Q60" s="25"/>
      <c r="R60" s="25"/>
      <c r="S60" s="25"/>
      <c r="T60" s="25"/>
      <c r="U60" s="25"/>
    </row>
    <row r="61" spans="1:25" ht="15" x14ac:dyDescent="0.25">
      <c r="A61" s="70" t="s">
        <v>202</v>
      </c>
      <c r="B61" s="58"/>
      <c r="C61" s="58"/>
      <c r="D61" s="58"/>
      <c r="E61" s="58"/>
      <c r="F61" s="58"/>
      <c r="G61" s="58"/>
      <c r="H61" s="58"/>
      <c r="I61" s="58"/>
      <c r="J61" s="416" t="e">
        <f>IF(OR(J51="X",J53="X",J55="X"),1,(IF((J59/J57)&gt;1,1,(J59/J57))))</f>
        <v>#DIV/0!</v>
      </c>
      <c r="K61" s="392" t="s">
        <v>142</v>
      </c>
      <c r="L61" s="58"/>
      <c r="M61" s="58"/>
      <c r="N61" s="105"/>
      <c r="P61" s="25"/>
      <c r="Q61" s="25"/>
      <c r="R61" s="25"/>
      <c r="S61" s="25"/>
      <c r="T61" s="25"/>
      <c r="U61" s="25"/>
    </row>
    <row r="62" spans="1:25" ht="15" thickBot="1" x14ac:dyDescent="0.25">
      <c r="A62" s="55"/>
      <c r="B62" s="56"/>
      <c r="C62" s="56"/>
      <c r="D62" s="56"/>
      <c r="E62" s="56"/>
      <c r="F62" s="56"/>
      <c r="G62" s="56"/>
      <c r="H62" s="56"/>
      <c r="I62" s="56"/>
      <c r="J62" s="56"/>
      <c r="K62" s="56"/>
      <c r="L62" s="56"/>
      <c r="M62" s="56"/>
      <c r="N62" s="57"/>
      <c r="P62" s="25"/>
      <c r="Q62" s="25"/>
      <c r="R62" s="25"/>
      <c r="S62" s="25"/>
      <c r="T62" s="25"/>
      <c r="U62" s="25"/>
    </row>
    <row r="63" spans="1:25" ht="15" thickBot="1" x14ac:dyDescent="0.25">
      <c r="P63" s="25"/>
      <c r="Q63" s="25"/>
      <c r="R63" s="25"/>
      <c r="S63" s="25"/>
      <c r="T63" s="25"/>
      <c r="U63" s="25"/>
    </row>
    <row r="64" spans="1:25" x14ac:dyDescent="0.2">
      <c r="A64" s="517" t="s">
        <v>260</v>
      </c>
      <c r="B64" s="518"/>
      <c r="C64" s="518"/>
      <c r="D64" s="518"/>
      <c r="E64" s="518"/>
      <c r="F64" s="518"/>
      <c r="G64" s="518"/>
      <c r="H64" s="518"/>
      <c r="I64" s="518"/>
      <c r="J64" s="518"/>
      <c r="K64" s="518"/>
      <c r="L64" s="518"/>
      <c r="M64" s="518"/>
      <c r="N64" s="519"/>
      <c r="P64" s="25"/>
      <c r="Q64" s="25"/>
      <c r="R64" s="25"/>
      <c r="S64" s="25"/>
      <c r="T64" s="25"/>
      <c r="U64" s="25"/>
    </row>
    <row r="65" spans="1:21" ht="76.150000000000006" customHeight="1" thickBot="1" x14ac:dyDescent="0.25">
      <c r="A65" s="520"/>
      <c r="B65" s="521"/>
      <c r="C65" s="521"/>
      <c r="D65" s="521"/>
      <c r="E65" s="521"/>
      <c r="F65" s="521"/>
      <c r="G65" s="521"/>
      <c r="H65" s="521"/>
      <c r="I65" s="521"/>
      <c r="J65" s="521"/>
      <c r="K65" s="521"/>
      <c r="L65" s="521"/>
      <c r="M65" s="521"/>
      <c r="N65" s="522"/>
      <c r="P65" s="25"/>
      <c r="Q65" s="25"/>
      <c r="R65" s="25"/>
      <c r="S65" s="25"/>
      <c r="T65" s="25"/>
      <c r="U65" s="25"/>
    </row>
    <row r="66" spans="1:21" ht="15" thickBot="1" x14ac:dyDescent="0.25">
      <c r="P66" s="25"/>
      <c r="Q66" s="25"/>
      <c r="R66" s="25"/>
      <c r="S66" s="25"/>
      <c r="T66" s="25"/>
      <c r="U66" s="25"/>
    </row>
    <row r="67" spans="1:21" s="7" customFormat="1" ht="21" customHeight="1" x14ac:dyDescent="0.3">
      <c r="A67" s="514" t="s">
        <v>286</v>
      </c>
      <c r="B67" s="515"/>
      <c r="C67" s="515"/>
      <c r="D67" s="515"/>
      <c r="E67" s="515"/>
      <c r="F67" s="515"/>
      <c r="G67" s="515"/>
      <c r="H67" s="515"/>
      <c r="I67" s="515"/>
      <c r="J67" s="515"/>
      <c r="K67" s="515"/>
      <c r="L67" s="515"/>
      <c r="M67" s="515"/>
      <c r="N67" s="441"/>
      <c r="O67" s="9"/>
      <c r="P67" s="92"/>
      <c r="Q67" s="92"/>
      <c r="R67" s="92"/>
      <c r="S67" s="9"/>
      <c r="T67" s="9"/>
      <c r="U67" s="9"/>
    </row>
    <row r="68" spans="1:21" s="7" customFormat="1" ht="17.25" customHeight="1" x14ac:dyDescent="0.25">
      <c r="A68" s="125"/>
      <c r="B68" s="94" t="s">
        <v>28</v>
      </c>
      <c r="C68" s="95"/>
      <c r="D68" s="94"/>
      <c r="E68" s="95"/>
      <c r="F68" s="95"/>
      <c r="G68" s="95"/>
      <c r="H68" s="95"/>
      <c r="I68" s="126"/>
      <c r="J68" s="126"/>
      <c r="K68" s="126"/>
      <c r="L68" s="126"/>
      <c r="M68" s="126"/>
      <c r="N68" s="127"/>
      <c r="O68" s="9"/>
      <c r="P68" s="9"/>
      <c r="Q68" s="9"/>
      <c r="R68" s="9"/>
      <c r="S68" s="9"/>
    </row>
    <row r="69" spans="1:21" s="7" customFormat="1" ht="17.25" customHeight="1" x14ac:dyDescent="0.25">
      <c r="A69" s="128"/>
      <c r="B69" s="94" t="s">
        <v>60</v>
      </c>
      <c r="C69" s="95"/>
      <c r="D69" s="94"/>
      <c r="E69" s="95"/>
      <c r="F69" s="95"/>
      <c r="G69" s="95"/>
      <c r="H69" s="95"/>
      <c r="I69" s="126"/>
      <c r="J69" s="126"/>
      <c r="K69" s="126"/>
      <c r="L69" s="126"/>
      <c r="M69" s="126"/>
      <c r="N69" s="127"/>
      <c r="O69" s="9"/>
      <c r="P69" s="9"/>
      <c r="Q69" s="9"/>
      <c r="R69" s="9"/>
      <c r="S69" s="9"/>
    </row>
    <row r="70" spans="1:21" s="7" customFormat="1" ht="18" customHeight="1" x14ac:dyDescent="0.3">
      <c r="A70" s="128"/>
      <c r="B70" s="94" t="s">
        <v>280</v>
      </c>
      <c r="C70" s="417"/>
      <c r="D70" s="417"/>
      <c r="E70" s="418"/>
      <c r="F70" s="419"/>
      <c r="G70" s="419"/>
      <c r="H70" s="419"/>
      <c r="I70" s="417"/>
      <c r="J70" s="417"/>
      <c r="K70" s="417"/>
      <c r="L70" s="420"/>
      <c r="M70" s="417"/>
      <c r="N70" s="421"/>
      <c r="O70" s="91"/>
      <c r="P70" s="91"/>
      <c r="Q70" s="91"/>
      <c r="R70" s="91"/>
    </row>
    <row r="71" spans="1:21" ht="21" thickBot="1" x14ac:dyDescent="0.35">
      <c r="A71" s="501" t="s">
        <v>153</v>
      </c>
      <c r="B71" s="502"/>
      <c r="C71" s="502"/>
      <c r="D71" s="502"/>
      <c r="E71" s="502"/>
      <c r="F71" s="502"/>
      <c r="G71" s="502"/>
      <c r="H71" s="502"/>
      <c r="I71" s="502"/>
      <c r="J71" s="502"/>
      <c r="K71" s="502"/>
      <c r="L71" s="502"/>
      <c r="M71" s="502"/>
      <c r="N71" s="442"/>
      <c r="O71" s="91"/>
      <c r="P71" s="91"/>
      <c r="Q71" s="91"/>
      <c r="R71" s="91"/>
      <c r="S71" s="25"/>
    </row>
  </sheetData>
  <sheetProtection algorithmName="SHA-512" hashValue="eyw5aREx0iZD1WmsvFanp0N8FBZ/Qlf8CqezjXJoWFHuIIGGy6+MvVZCAyE34VpkE2goNp2FFNOAMMoETO5z1g==" saltValue="ZjY6PbxuVOZRJCBTCAxiTA==" spinCount="100000" sheet="1" formatColumns="0" formatRows="0"/>
  <protectedRanges>
    <protectedRange sqref="J51 J53" name="Range2"/>
    <protectedRange sqref="J32 J34 J36" name="Range1"/>
  </protectedRanges>
  <mergeCells count="9">
    <mergeCell ref="A71:M71"/>
    <mergeCell ref="A64:N65"/>
    <mergeCell ref="B7:N7"/>
    <mergeCell ref="B8:N8"/>
    <mergeCell ref="A20:I21"/>
    <mergeCell ref="A41:I41"/>
    <mergeCell ref="A67:M67"/>
    <mergeCell ref="A51:I51"/>
    <mergeCell ref="A53:I53"/>
  </mergeCells>
  <dataValidations count="1">
    <dataValidation type="list" allowBlank="1" showInputMessage="1" showErrorMessage="1" sqref="J51 J53" xr:uid="{E2993BFD-F754-4F93-98ED-1D0852E60B75}">
      <formula1>"X"</formula1>
    </dataValidation>
  </dataValidations>
  <hyperlinks>
    <hyperlink ref="B68" r:id="rId1" display="at aicpa.org/sba." xr:uid="{B3D9A888-804D-40F8-886E-318B97093E8D}"/>
    <hyperlink ref="B69" r:id="rId2" display="The SBA forgiveness application is online here:" xr:uid="{1D44199C-4EF5-48A3-8376-D44D5EA301CB}"/>
    <hyperlink ref="B70" r:id="rId3" display="Forgivness application instructions are available here. " xr:uid="{3CB687A6-E47F-45CA-8552-01AAAC092C42}"/>
  </hyperlinks>
  <pageMargins left="0.25" right="0.25" top="0.75" bottom="0.75" header="0.3" footer="0.3"/>
  <pageSetup scale="54"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C4C90-5C4C-48B0-A6E0-8BB096878D98}">
  <sheetPr>
    <pageSetUpPr fitToPage="1"/>
  </sheetPr>
  <dimension ref="A1:AC55"/>
  <sheetViews>
    <sheetView zoomScale="70" zoomScaleNormal="70" workbookViewId="0"/>
  </sheetViews>
  <sheetFormatPr defaultColWidth="9" defaultRowHeight="14.25" x14ac:dyDescent="0.2"/>
  <cols>
    <col min="1" max="1" width="18" style="4" customWidth="1"/>
    <col min="2" max="2" width="17.85546875" style="4" customWidth="1"/>
    <col min="3" max="3" width="14.85546875" style="4" customWidth="1"/>
    <col min="4" max="4" width="18" style="4" customWidth="1"/>
    <col min="5" max="5" width="15" style="4" customWidth="1"/>
    <col min="6" max="11" width="9" style="4"/>
    <col min="12" max="12" width="22.7109375" style="4" customWidth="1"/>
    <col min="13" max="16" width="9" style="4"/>
    <col min="17" max="17" width="11.7109375" style="4" bestFit="1" customWidth="1"/>
    <col min="18" max="16384" width="9" style="4"/>
  </cols>
  <sheetData>
    <row r="1" spans="1:29" ht="20.25" x14ac:dyDescent="0.3">
      <c r="A1" s="3" t="s">
        <v>5</v>
      </c>
      <c r="G1" s="9"/>
      <c r="H1" s="9"/>
    </row>
    <row r="2" spans="1:29" ht="20.25" x14ac:dyDescent="0.3">
      <c r="A2" s="3" t="s">
        <v>1</v>
      </c>
    </row>
    <row r="3" spans="1:29" ht="20.25" x14ac:dyDescent="0.3">
      <c r="A3" s="31" t="s">
        <v>231</v>
      </c>
    </row>
    <row r="4" spans="1:29" ht="20.25" x14ac:dyDescent="0.3">
      <c r="A4" s="30" t="s">
        <v>281</v>
      </c>
      <c r="B4" s="25"/>
      <c r="C4" s="25"/>
      <c r="D4" s="25"/>
      <c r="E4" s="25"/>
      <c r="F4" s="25"/>
      <c r="J4" s="25"/>
    </row>
    <row r="5" spans="1:29" ht="15" customHeight="1" x14ac:dyDescent="0.25">
      <c r="D5" s="9"/>
      <c r="E5" s="9"/>
      <c r="F5" s="25"/>
      <c r="G5" s="25"/>
      <c r="H5" s="25"/>
      <c r="I5" s="25"/>
      <c r="J5" s="25"/>
      <c r="K5" s="25"/>
    </row>
    <row r="6" spans="1:29" s="1" customFormat="1" ht="18.75" x14ac:dyDescent="0.3">
      <c r="A6" s="310"/>
      <c r="B6" s="313" t="s">
        <v>102</v>
      </c>
      <c r="C6" s="7"/>
      <c r="D6" s="7"/>
      <c r="E6" s="7"/>
      <c r="F6" s="4"/>
      <c r="G6" s="4"/>
      <c r="H6" s="4"/>
      <c r="I6" s="4"/>
      <c r="J6" s="4"/>
      <c r="K6" s="4"/>
      <c r="L6" s="4"/>
      <c r="M6" s="4"/>
      <c r="N6" s="4"/>
      <c r="O6" s="4"/>
      <c r="P6" s="4"/>
      <c r="Q6" s="7"/>
      <c r="R6" s="7"/>
      <c r="S6" s="7"/>
      <c r="V6" s="7"/>
      <c r="W6" s="7"/>
      <c r="X6" s="7"/>
      <c r="Y6" s="7"/>
      <c r="Z6" s="7"/>
      <c r="AA6" s="7"/>
      <c r="AB6" s="7"/>
      <c r="AC6" s="7"/>
    </row>
    <row r="7" spans="1:29" s="1" customFormat="1" ht="42" customHeight="1" x14ac:dyDescent="0.3">
      <c r="B7" s="523" t="s">
        <v>173</v>
      </c>
      <c r="C7" s="523"/>
      <c r="D7" s="523"/>
      <c r="E7" s="523"/>
      <c r="F7" s="523"/>
      <c r="G7" s="523"/>
      <c r="H7" s="523"/>
      <c r="I7" s="523"/>
      <c r="J7" s="523"/>
      <c r="K7" s="523"/>
      <c r="L7" s="523"/>
      <c r="M7" s="328"/>
      <c r="N7" s="328"/>
      <c r="O7" s="7"/>
      <c r="P7" s="7"/>
      <c r="Q7" s="7"/>
      <c r="R7" s="7"/>
      <c r="S7" s="7"/>
      <c r="V7" s="7"/>
      <c r="W7" s="7"/>
      <c r="X7" s="7"/>
      <c r="Y7" s="7"/>
      <c r="Z7" s="7"/>
      <c r="AA7" s="7"/>
      <c r="AB7" s="7"/>
      <c r="AC7" s="7"/>
    </row>
    <row r="8" spans="1:29" s="1" customFormat="1" ht="35.25" customHeight="1" x14ac:dyDescent="0.3">
      <c r="A8" s="312"/>
      <c r="B8" s="484" t="s">
        <v>104</v>
      </c>
      <c r="C8" s="484"/>
      <c r="D8" s="484"/>
      <c r="E8" s="484"/>
      <c r="F8" s="484"/>
      <c r="G8" s="484"/>
      <c r="H8" s="484"/>
      <c r="I8" s="484"/>
      <c r="J8" s="484"/>
      <c r="K8" s="484"/>
      <c r="L8" s="484"/>
      <c r="M8" s="326"/>
      <c r="N8" s="326"/>
      <c r="O8" s="7"/>
      <c r="P8" s="7"/>
      <c r="Q8" s="7"/>
      <c r="R8" s="7"/>
      <c r="S8" s="7"/>
      <c r="V8" s="7"/>
      <c r="W8" s="7"/>
      <c r="X8" s="7"/>
      <c r="Y8" s="7"/>
      <c r="Z8" s="7"/>
      <c r="AA8" s="7"/>
      <c r="AB8" s="7"/>
      <c r="AC8" s="7"/>
    </row>
    <row r="9" spans="1:29" ht="18" x14ac:dyDescent="0.25">
      <c r="A9" s="100"/>
      <c r="O9" s="58"/>
    </row>
    <row r="10" spans="1:29" s="34" customFormat="1" ht="18" x14ac:dyDescent="0.25">
      <c r="A10" s="11" t="s">
        <v>18</v>
      </c>
      <c r="O10" s="35"/>
    </row>
    <row r="11" spans="1:29" s="34" customFormat="1" x14ac:dyDescent="0.2">
      <c r="A11" s="34" t="s">
        <v>207</v>
      </c>
      <c r="O11" s="35"/>
    </row>
    <row r="13" spans="1:29" ht="15" x14ac:dyDescent="0.25">
      <c r="A13" s="129" t="s">
        <v>65</v>
      </c>
    </row>
    <row r="14" spans="1:29" ht="57" customHeight="1" x14ac:dyDescent="0.2">
      <c r="A14" s="532" t="s">
        <v>208</v>
      </c>
      <c r="B14" s="532"/>
      <c r="C14" s="532"/>
      <c r="D14" s="532"/>
      <c r="E14" s="532"/>
      <c r="F14" s="532"/>
      <c r="G14" s="532"/>
    </row>
    <row r="16" spans="1:29" s="131" customFormat="1" ht="45" x14ac:dyDescent="0.25">
      <c r="A16" s="130" t="s">
        <v>66</v>
      </c>
      <c r="B16" s="130" t="s">
        <v>67</v>
      </c>
      <c r="C16" s="401" t="s">
        <v>68</v>
      </c>
      <c r="D16" s="401" t="s">
        <v>69</v>
      </c>
      <c r="E16" s="401" t="s">
        <v>70</v>
      </c>
    </row>
    <row r="17" spans="1:17" x14ac:dyDescent="0.2">
      <c r="A17" s="132" t="s">
        <v>209</v>
      </c>
    </row>
    <row r="18" spans="1:17" ht="9" customHeight="1" x14ac:dyDescent="0.2"/>
    <row r="19" spans="1:17" s="58" customFormat="1" ht="15" x14ac:dyDescent="0.25">
      <c r="A19" s="83" t="s">
        <v>97</v>
      </c>
      <c r="B19" s="83"/>
      <c r="C19" s="133">
        <f>+'Payroll Accumulator'!J59</f>
        <v>0</v>
      </c>
      <c r="D19" s="134"/>
      <c r="E19" s="135">
        <f>+'Payroll Accumulator'!Y61</f>
        <v>0</v>
      </c>
      <c r="F19" s="132" t="s">
        <v>99</v>
      </c>
    </row>
    <row r="20" spans="1:17" s="58" customFormat="1" ht="15" x14ac:dyDescent="0.25">
      <c r="A20" s="83" t="s">
        <v>107</v>
      </c>
      <c r="B20" s="83"/>
      <c r="C20" s="134"/>
      <c r="D20" s="133">
        <f>+'FTE Input'!N17</f>
        <v>0</v>
      </c>
      <c r="E20" s="136"/>
      <c r="F20" s="107" t="s">
        <v>109</v>
      </c>
    </row>
    <row r="21" spans="1:17" s="58" customFormat="1" ht="15" x14ac:dyDescent="0.25">
      <c r="A21" s="83" t="s">
        <v>214</v>
      </c>
      <c r="B21" s="83"/>
      <c r="C21" s="134"/>
      <c r="D21" s="329">
        <v>0</v>
      </c>
      <c r="E21" s="136"/>
      <c r="F21" s="107" t="s">
        <v>135</v>
      </c>
    </row>
    <row r="22" spans="1:17" ht="15" thickBot="1" x14ac:dyDescent="0.25">
      <c r="C22" s="330">
        <f>SUM(C19:C20)</f>
        <v>0</v>
      </c>
      <c r="D22" s="330">
        <f>SUM(D19:D21)</f>
        <v>0</v>
      </c>
      <c r="E22" s="330">
        <f>SUM(E19:E20)</f>
        <v>0</v>
      </c>
      <c r="F22" s="58"/>
    </row>
    <row r="23" spans="1:17" ht="15" thickTop="1" x14ac:dyDescent="0.2"/>
    <row r="25" spans="1:17" ht="15" x14ac:dyDescent="0.25">
      <c r="A25" s="129" t="s">
        <v>71</v>
      </c>
    </row>
    <row r="26" spans="1:17" ht="49.5" customHeight="1" x14ac:dyDescent="0.2">
      <c r="A26" s="532" t="s">
        <v>210</v>
      </c>
      <c r="B26" s="532"/>
      <c r="C26" s="532"/>
      <c r="D26" s="532"/>
      <c r="E26" s="532"/>
      <c r="F26" s="532"/>
      <c r="G26" s="532"/>
    </row>
    <row r="27" spans="1:17" ht="45" x14ac:dyDescent="0.25">
      <c r="A27" s="130" t="s">
        <v>66</v>
      </c>
      <c r="B27" s="130" t="s">
        <v>67</v>
      </c>
      <c r="C27" s="130" t="s">
        <v>68</v>
      </c>
      <c r="D27" s="130" t="s">
        <v>69</v>
      </c>
      <c r="E27" s="62"/>
    </row>
    <row r="28" spans="1:17" x14ac:dyDescent="0.2">
      <c r="A28" s="132" t="s">
        <v>108</v>
      </c>
      <c r="E28" s="62"/>
    </row>
    <row r="29" spans="1:17" ht="8.25" customHeight="1" x14ac:dyDescent="0.2">
      <c r="E29" s="62"/>
    </row>
    <row r="30" spans="1:17" s="58" customFormat="1" ht="15" x14ac:dyDescent="0.25">
      <c r="A30" s="83" t="s">
        <v>97</v>
      </c>
      <c r="B30" s="83"/>
      <c r="C30" s="135">
        <f>+'Payroll Accumulator'!D76</f>
        <v>0</v>
      </c>
      <c r="D30" s="137"/>
      <c r="E30" s="132" t="s">
        <v>99</v>
      </c>
    </row>
    <row r="31" spans="1:17" ht="15" x14ac:dyDescent="0.25">
      <c r="A31" s="83" t="s">
        <v>107</v>
      </c>
      <c r="C31" s="138"/>
      <c r="D31" s="139">
        <f>+'FTE Input'!P17</f>
        <v>0</v>
      </c>
      <c r="E31" s="107" t="s">
        <v>109</v>
      </c>
    </row>
    <row r="32" spans="1:17" ht="15" thickBot="1" x14ac:dyDescent="0.25">
      <c r="C32" s="330">
        <f>SUM(C30:C31)</f>
        <v>0</v>
      </c>
      <c r="D32" s="330">
        <f>SUM(D30:D31)</f>
        <v>0</v>
      </c>
      <c r="N32" s="25"/>
      <c r="O32" s="25"/>
      <c r="P32" s="25"/>
      <c r="Q32" s="25"/>
    </row>
    <row r="33" spans="1:18" ht="15" thickTop="1" x14ac:dyDescent="0.2">
      <c r="E33" s="62"/>
      <c r="N33" s="25"/>
      <c r="O33" s="25"/>
      <c r="P33" s="25"/>
      <c r="Q33" s="25"/>
    </row>
    <row r="34" spans="1:18" ht="15" thickBot="1" x14ac:dyDescent="0.25">
      <c r="L34" s="25"/>
      <c r="N34" s="25"/>
      <c r="O34" s="25"/>
      <c r="P34" s="25"/>
      <c r="Q34" s="25"/>
      <c r="R34" s="25"/>
    </row>
    <row r="35" spans="1:18" ht="15.75" x14ac:dyDescent="0.25">
      <c r="A35" s="140" t="s">
        <v>237</v>
      </c>
      <c r="B35" s="103"/>
      <c r="C35" s="345" t="s">
        <v>118</v>
      </c>
      <c r="D35" s="59"/>
      <c r="E35" s="59"/>
      <c r="F35" s="59"/>
      <c r="G35" s="59"/>
      <c r="H35" s="59"/>
      <c r="I35" s="59"/>
      <c r="J35" s="59"/>
      <c r="K35" s="59"/>
      <c r="L35" s="115"/>
      <c r="M35" s="60"/>
      <c r="N35" s="25"/>
      <c r="O35" s="25"/>
      <c r="P35" s="25"/>
      <c r="Q35" s="25"/>
      <c r="R35" s="25"/>
    </row>
    <row r="36" spans="1:18" x14ac:dyDescent="0.2">
      <c r="A36" s="70"/>
      <c r="B36" s="58"/>
      <c r="C36" s="58"/>
      <c r="D36" s="58"/>
      <c r="E36" s="58"/>
      <c r="F36" s="58"/>
      <c r="G36" s="58"/>
      <c r="H36" s="58"/>
      <c r="I36" s="58"/>
      <c r="J36" s="58"/>
      <c r="K36" s="58"/>
      <c r="L36" s="62"/>
      <c r="M36" s="105"/>
      <c r="N36" s="25"/>
      <c r="O36" s="25"/>
      <c r="P36" s="25"/>
      <c r="Q36" s="25"/>
    </row>
    <row r="37" spans="1:18" ht="31.5" customHeight="1" x14ac:dyDescent="0.2">
      <c r="A37" s="537" t="s">
        <v>211</v>
      </c>
      <c r="B37" s="538"/>
      <c r="C37" s="538"/>
      <c r="D37" s="538"/>
      <c r="E37" s="538"/>
      <c r="F37" s="538"/>
      <c r="G37" s="538"/>
      <c r="H37" s="538"/>
      <c r="I37" s="538"/>
      <c r="J37" s="538"/>
      <c r="K37" s="58"/>
      <c r="L37" s="141">
        <f>+'FTE Input'!N32</f>
        <v>0</v>
      </c>
      <c r="M37" s="105"/>
      <c r="N37" s="142"/>
      <c r="O37" s="142"/>
      <c r="P37" s="142"/>
      <c r="Q37" s="142"/>
    </row>
    <row r="38" spans="1:18" x14ac:dyDescent="0.2">
      <c r="A38" s="143"/>
      <c r="B38" s="144"/>
      <c r="C38" s="144"/>
      <c r="D38" s="144"/>
      <c r="E38" s="144"/>
      <c r="F38" s="144"/>
      <c r="G38" s="144"/>
      <c r="H38" s="144"/>
      <c r="I38" s="144"/>
      <c r="J38" s="144"/>
      <c r="K38" s="58"/>
      <c r="L38" s="145"/>
      <c r="M38" s="105"/>
      <c r="N38" s="146"/>
      <c r="O38" s="146"/>
      <c r="P38" s="146"/>
      <c r="Q38" s="146"/>
    </row>
    <row r="39" spans="1:18" x14ac:dyDescent="0.2">
      <c r="A39" s="537" t="s">
        <v>163</v>
      </c>
      <c r="B39" s="538"/>
      <c r="C39" s="538"/>
      <c r="D39" s="538"/>
      <c r="E39" s="538"/>
      <c r="F39" s="538"/>
      <c r="G39" s="538"/>
      <c r="H39" s="538"/>
      <c r="I39" s="538"/>
      <c r="J39" s="538"/>
      <c r="K39" s="58"/>
      <c r="L39" s="141">
        <f>+'FTE Input'!N34</f>
        <v>0</v>
      </c>
      <c r="M39" s="105"/>
      <c r="N39" s="142"/>
      <c r="O39" s="443"/>
      <c r="P39" s="142"/>
      <c r="Q39" s="142"/>
    </row>
    <row r="40" spans="1:18" x14ac:dyDescent="0.2">
      <c r="A40" s="143"/>
      <c r="B40" s="144"/>
      <c r="C40" s="144"/>
      <c r="D40" s="144"/>
      <c r="E40" s="144"/>
      <c r="F40" s="144"/>
      <c r="G40" s="144"/>
      <c r="H40" s="144"/>
      <c r="I40" s="144"/>
      <c r="J40" s="144"/>
      <c r="K40" s="58"/>
      <c r="L40" s="147"/>
      <c r="M40" s="105"/>
      <c r="N40" s="146"/>
      <c r="O40" s="146"/>
      <c r="P40" s="146"/>
      <c r="Q40" s="146"/>
    </row>
    <row r="41" spans="1:18" ht="50.25" customHeight="1" x14ac:dyDescent="0.2">
      <c r="A41" s="537" t="s">
        <v>212</v>
      </c>
      <c r="B41" s="538"/>
      <c r="C41" s="538"/>
      <c r="D41" s="538"/>
      <c r="E41" s="538"/>
      <c r="F41" s="538"/>
      <c r="G41" s="538"/>
      <c r="H41" s="538"/>
      <c r="I41" s="538"/>
      <c r="J41" s="538"/>
      <c r="K41" s="58"/>
      <c r="L41" s="148" t="str">
        <f>IF(L37=L39,"",(IF(L39&gt;L37,"Proceed to step 4", "Complete line 13 of PPP Schedule A by dividing linke 12 by line 11 of that schedule")))</f>
        <v/>
      </c>
      <c r="M41" s="105"/>
      <c r="N41" s="25"/>
      <c r="O41" s="25"/>
      <c r="P41" s="25"/>
      <c r="Q41" s="25"/>
    </row>
    <row r="42" spans="1:18" x14ac:dyDescent="0.2">
      <c r="A42" s="143"/>
      <c r="B42" s="144"/>
      <c r="C42" s="144"/>
      <c r="D42" s="144"/>
      <c r="E42" s="144"/>
      <c r="F42" s="144"/>
      <c r="G42" s="144"/>
      <c r="H42" s="144"/>
      <c r="I42" s="144"/>
      <c r="J42" s="144"/>
      <c r="K42" s="58"/>
      <c r="L42" s="149"/>
      <c r="M42" s="105"/>
      <c r="N42" s="25"/>
      <c r="O42" s="25"/>
      <c r="P42" s="25"/>
      <c r="Q42" s="25"/>
    </row>
    <row r="43" spans="1:18" ht="15" x14ac:dyDescent="0.25">
      <c r="A43" s="70" t="s">
        <v>213</v>
      </c>
      <c r="B43" s="58"/>
      <c r="C43" s="58"/>
      <c r="D43" s="58"/>
      <c r="E43" s="58"/>
      <c r="F43" s="58"/>
      <c r="G43" s="58"/>
      <c r="H43" s="58"/>
      <c r="I43" s="58"/>
      <c r="J43" s="58"/>
      <c r="K43" s="58"/>
      <c r="L43" s="141">
        <f>+'FTE Input'!N38</f>
        <v>0</v>
      </c>
      <c r="M43" s="105"/>
      <c r="N43" s="142"/>
      <c r="O43" s="142"/>
      <c r="P43" s="142"/>
      <c r="Q43" s="142"/>
    </row>
    <row r="44" spans="1:18" x14ac:dyDescent="0.2">
      <c r="A44" s="70"/>
      <c r="B44" s="58"/>
      <c r="C44" s="58"/>
      <c r="D44" s="58"/>
      <c r="E44" s="58"/>
      <c r="F44" s="58"/>
      <c r="G44" s="58"/>
      <c r="H44" s="58"/>
      <c r="I44" s="58"/>
      <c r="J44" s="58"/>
      <c r="K44" s="58"/>
      <c r="L44" s="147"/>
      <c r="M44" s="105"/>
      <c r="N44" s="146"/>
      <c r="O44" s="146"/>
      <c r="P44" s="146"/>
      <c r="Q44" s="146"/>
    </row>
    <row r="45" spans="1:18" ht="49.5" customHeight="1" x14ac:dyDescent="0.2">
      <c r="A45" s="537" t="s">
        <v>164</v>
      </c>
      <c r="B45" s="538"/>
      <c r="C45" s="538"/>
      <c r="D45" s="538"/>
      <c r="E45" s="538"/>
      <c r="F45" s="538"/>
      <c r="G45" s="538"/>
      <c r="H45" s="538"/>
      <c r="I45" s="538"/>
      <c r="J45" s="538"/>
      <c r="K45" s="58"/>
      <c r="L45" s="148" t="str">
        <f>IF((AND(L43&gt;=L39,L43&gt;0,L39&gt;0)),"Enter 1.0 on line 13 of PPP Schedule A",(IF(AND(L43&lt;L39,L43&gt;0,L39&gt;0),"Complete line 13 of PPP Schedule A by dividing linke 12 by line 11 of that schedule","")))</f>
        <v/>
      </c>
      <c r="M45" s="105"/>
    </row>
    <row r="46" spans="1:18" ht="15" thickBot="1" x14ac:dyDescent="0.25">
      <c r="A46" s="55"/>
      <c r="B46" s="56"/>
      <c r="C46" s="56"/>
      <c r="D46" s="56"/>
      <c r="E46" s="56"/>
      <c r="F46" s="56"/>
      <c r="G46" s="56"/>
      <c r="H46" s="56"/>
      <c r="I46" s="56"/>
      <c r="J46" s="56"/>
      <c r="K46" s="56"/>
      <c r="L46" s="56"/>
      <c r="M46" s="57"/>
    </row>
    <row r="47" spans="1:18" ht="15" thickBot="1" x14ac:dyDescent="0.25">
      <c r="L47" s="58"/>
    </row>
    <row r="48" spans="1:18" ht="14.25" customHeight="1" x14ac:dyDescent="0.2">
      <c r="A48" s="533" t="s">
        <v>215</v>
      </c>
      <c r="B48" s="534"/>
      <c r="C48" s="534"/>
      <c r="D48" s="534"/>
      <c r="E48" s="534"/>
      <c r="F48" s="534"/>
      <c r="G48" s="534"/>
      <c r="H48" s="534"/>
      <c r="I48" s="534"/>
      <c r="J48" s="534"/>
      <c r="K48" s="534"/>
      <c r="L48" s="534"/>
      <c r="M48" s="535"/>
    </row>
    <row r="49" spans="1:19" ht="71.25" customHeight="1" thickBot="1" x14ac:dyDescent="0.25">
      <c r="A49" s="528"/>
      <c r="B49" s="529"/>
      <c r="C49" s="529"/>
      <c r="D49" s="529"/>
      <c r="E49" s="529"/>
      <c r="F49" s="529"/>
      <c r="G49" s="529"/>
      <c r="H49" s="529"/>
      <c r="I49" s="529"/>
      <c r="J49" s="529"/>
      <c r="K49" s="529"/>
      <c r="L49" s="529"/>
      <c r="M49" s="536"/>
    </row>
    <row r="50" spans="1:19" ht="15" thickBot="1" x14ac:dyDescent="0.25"/>
    <row r="51" spans="1:19" s="7" customFormat="1" ht="21" customHeight="1" x14ac:dyDescent="0.3">
      <c r="A51" s="514" t="s">
        <v>286</v>
      </c>
      <c r="B51" s="515"/>
      <c r="C51" s="515"/>
      <c r="D51" s="515"/>
      <c r="E51" s="515"/>
      <c r="F51" s="515"/>
      <c r="G51" s="515"/>
      <c r="H51" s="515"/>
      <c r="I51" s="515"/>
      <c r="J51" s="515"/>
      <c r="K51" s="515"/>
      <c r="L51" s="515"/>
      <c r="M51" s="516"/>
      <c r="N51" s="92"/>
      <c r="O51" s="9"/>
      <c r="P51" s="92"/>
      <c r="Q51" s="92"/>
      <c r="R51" s="92"/>
      <c r="S51" s="9"/>
    </row>
    <row r="52" spans="1:19" s="7" customFormat="1" ht="17.25" customHeight="1" x14ac:dyDescent="0.25">
      <c r="A52" s="125"/>
      <c r="B52" s="94" t="s">
        <v>28</v>
      </c>
      <c r="C52" s="95"/>
      <c r="D52" s="94"/>
      <c r="E52" s="95"/>
      <c r="F52" s="95"/>
      <c r="G52" s="95"/>
      <c r="H52" s="95"/>
      <c r="I52" s="126"/>
      <c r="J52" s="126"/>
      <c r="K52" s="126"/>
      <c r="L52" s="126"/>
      <c r="M52" s="127"/>
      <c r="N52" s="9"/>
      <c r="O52" s="9"/>
      <c r="P52" s="9"/>
      <c r="Q52" s="9"/>
      <c r="R52" s="9"/>
      <c r="S52" s="9"/>
    </row>
    <row r="53" spans="1:19" s="7" customFormat="1" ht="17.25" customHeight="1" x14ac:dyDescent="0.25">
      <c r="A53" s="128"/>
      <c r="B53" s="94" t="s">
        <v>60</v>
      </c>
      <c r="C53" s="95"/>
      <c r="D53" s="94"/>
      <c r="E53" s="95"/>
      <c r="F53" s="95"/>
      <c r="G53" s="95"/>
      <c r="H53" s="95"/>
      <c r="I53" s="126"/>
      <c r="J53" s="126"/>
      <c r="K53" s="126"/>
      <c r="L53" s="126"/>
      <c r="M53" s="127"/>
      <c r="N53" s="9"/>
      <c r="O53" s="9"/>
      <c r="P53" s="9"/>
      <c r="Q53" s="9"/>
      <c r="R53" s="9"/>
      <c r="S53" s="9"/>
    </row>
    <row r="54" spans="1:19" s="7" customFormat="1" ht="18" customHeight="1" x14ac:dyDescent="0.3">
      <c r="A54" s="128"/>
      <c r="B54" s="94" t="s">
        <v>280</v>
      </c>
      <c r="C54" s="417"/>
      <c r="D54" s="417"/>
      <c r="E54" s="418"/>
      <c r="F54" s="419"/>
      <c r="G54" s="419"/>
      <c r="H54" s="419"/>
      <c r="I54" s="417"/>
      <c r="J54" s="417"/>
      <c r="K54" s="417"/>
      <c r="L54" s="420"/>
      <c r="M54" s="421"/>
      <c r="N54" s="91"/>
      <c r="O54" s="91"/>
      <c r="P54" s="91"/>
      <c r="Q54" s="91"/>
      <c r="R54" s="91"/>
    </row>
    <row r="55" spans="1:19" ht="21" thickBot="1" x14ac:dyDescent="0.35">
      <c r="A55" s="501" t="s">
        <v>153</v>
      </c>
      <c r="B55" s="502"/>
      <c r="C55" s="502"/>
      <c r="D55" s="502"/>
      <c r="E55" s="502"/>
      <c r="F55" s="502"/>
      <c r="G55" s="502"/>
      <c r="H55" s="502"/>
      <c r="I55" s="502"/>
      <c r="J55" s="502"/>
      <c r="K55" s="502"/>
      <c r="L55" s="502"/>
      <c r="M55" s="503"/>
      <c r="N55" s="91"/>
      <c r="O55" s="91"/>
      <c r="P55" s="91"/>
      <c r="Q55" s="91"/>
      <c r="R55" s="91"/>
      <c r="S55" s="25"/>
    </row>
  </sheetData>
  <sheetProtection algorithmName="SHA-512" hashValue="g3kQ26KhJikNXGxBFk94UhWsVcTWtxkK43tUiQ0qEtd1GU6LiW43N4xIyj92Gx3ku9+kbUxBNJzNPytm88SdSg==" saltValue="SxmlgDehwv9VQQZJEeRyTQ==" spinCount="100000" sheet="1" formatColumns="0" formatRows="0"/>
  <protectedRanges>
    <protectedRange sqref="D21" name="Range1"/>
  </protectedRanges>
  <mergeCells count="11">
    <mergeCell ref="A55:M55"/>
    <mergeCell ref="A14:G14"/>
    <mergeCell ref="A37:J37"/>
    <mergeCell ref="A39:J39"/>
    <mergeCell ref="A41:J41"/>
    <mergeCell ref="A45:J45"/>
    <mergeCell ref="B8:L8"/>
    <mergeCell ref="B7:L7"/>
    <mergeCell ref="A26:G26"/>
    <mergeCell ref="A48:M49"/>
    <mergeCell ref="A51:M51"/>
  </mergeCells>
  <hyperlinks>
    <hyperlink ref="B52" r:id="rId1" display="at aicpa.org/sba." xr:uid="{1ED6FCAF-EFFF-436F-BC05-E516F4493F28}"/>
    <hyperlink ref="B53" r:id="rId2" display="The SBA forgiveness application is online here:" xr:uid="{7F624218-6589-415F-AF36-81A840AF2B45}"/>
    <hyperlink ref="B54" r:id="rId3" display="Forgivness application instructions are available here. " xr:uid="{37B7C55D-27CE-4782-8A72-A325E18C8CFF}"/>
  </hyperlinks>
  <pageMargins left="0.25" right="0.25" top="0.75" bottom="0.75" header="0.3" footer="0.3"/>
  <pageSetup scale="61"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96E98-F255-44AB-8955-6987BC20A78B}">
  <sheetPr>
    <pageSetUpPr fitToPage="1"/>
  </sheetPr>
  <dimension ref="A1:AC59"/>
  <sheetViews>
    <sheetView zoomScale="70" zoomScaleNormal="70" workbookViewId="0"/>
  </sheetViews>
  <sheetFormatPr defaultColWidth="9" defaultRowHeight="14.25" x14ac:dyDescent="0.2"/>
  <cols>
    <col min="1" max="1" width="28" style="4" customWidth="1"/>
    <col min="2" max="2" width="15" style="4" customWidth="1"/>
    <col min="3" max="3" width="15.85546875" style="4" customWidth="1"/>
    <col min="4" max="4" width="3" style="4" customWidth="1"/>
    <col min="5" max="5" width="26" style="4" customWidth="1"/>
    <col min="6" max="6" width="18.28515625" style="4" customWidth="1"/>
    <col min="7" max="10" width="15" style="4" customWidth="1"/>
    <col min="11" max="11" width="19.7109375" style="4" customWidth="1"/>
    <col min="12" max="14" width="15" style="4" customWidth="1"/>
    <col min="15" max="15" width="4.28515625" style="58" customWidth="1"/>
    <col min="16" max="16" width="23.5703125" style="4" bestFit="1" customWidth="1"/>
    <col min="17" max="17" width="6" style="4" customWidth="1"/>
    <col min="18" max="16384" width="9" style="4"/>
  </cols>
  <sheetData>
    <row r="1" spans="1:29" ht="20.25" x14ac:dyDescent="0.3">
      <c r="A1" s="3" t="s">
        <v>5</v>
      </c>
      <c r="G1" s="9"/>
      <c r="H1" s="9"/>
    </row>
    <row r="2" spans="1:29" ht="20.25" x14ac:dyDescent="0.3">
      <c r="A2" s="3" t="s">
        <v>1</v>
      </c>
      <c r="G2" s="9"/>
      <c r="H2" s="9"/>
    </row>
    <row r="3" spans="1:29" ht="20.25" x14ac:dyDescent="0.3">
      <c r="A3" s="31" t="s">
        <v>231</v>
      </c>
    </row>
    <row r="4" spans="1:29" ht="20.25" x14ac:dyDescent="0.3">
      <c r="A4" s="30" t="s">
        <v>281</v>
      </c>
      <c r="C4" s="25"/>
      <c r="D4" s="25"/>
    </row>
    <row r="5" spans="1:29" ht="20.25" x14ac:dyDescent="0.3">
      <c r="A5" s="150"/>
      <c r="C5" s="25"/>
      <c r="D5" s="25"/>
      <c r="H5" s="25"/>
      <c r="I5" s="25"/>
      <c r="J5" s="25"/>
      <c r="K5" s="25"/>
    </row>
    <row r="6" spans="1:29" s="1" customFormat="1" ht="18.75" x14ac:dyDescent="0.3">
      <c r="A6" s="310"/>
      <c r="B6" s="313" t="s">
        <v>102</v>
      </c>
      <c r="C6" s="7"/>
      <c r="D6" s="7"/>
      <c r="E6" s="7"/>
      <c r="F6" s="4"/>
      <c r="G6" s="4"/>
      <c r="H6" s="4"/>
      <c r="I6" s="4"/>
      <c r="J6" s="4"/>
      <c r="K6" s="4"/>
      <c r="L6" s="4"/>
      <c r="M6" s="4"/>
      <c r="N6" s="4"/>
      <c r="O6" s="4"/>
      <c r="P6" s="4"/>
      <c r="Q6" s="7"/>
      <c r="R6" s="7"/>
      <c r="S6" s="7"/>
      <c r="V6" s="7"/>
      <c r="W6" s="7"/>
      <c r="X6" s="7"/>
      <c r="Y6" s="7"/>
      <c r="Z6" s="7"/>
      <c r="AA6" s="7"/>
      <c r="AB6" s="7"/>
      <c r="AC6" s="7"/>
    </row>
    <row r="7" spans="1:29" s="1" customFormat="1" ht="42" customHeight="1" x14ac:dyDescent="0.3">
      <c r="B7" s="523" t="s">
        <v>173</v>
      </c>
      <c r="C7" s="523"/>
      <c r="D7" s="523"/>
      <c r="E7" s="523"/>
      <c r="F7" s="523"/>
      <c r="G7" s="523"/>
      <c r="H7" s="523"/>
      <c r="I7" s="523"/>
      <c r="J7" s="523"/>
      <c r="K7" s="523"/>
      <c r="L7" s="523"/>
      <c r="M7" s="328"/>
      <c r="N7" s="328"/>
      <c r="O7" s="7"/>
      <c r="P7" s="7"/>
      <c r="Q7" s="7"/>
      <c r="R7" s="7"/>
      <c r="S7" s="7"/>
      <c r="V7" s="7"/>
      <c r="W7" s="7"/>
      <c r="X7" s="7"/>
      <c r="Y7" s="7"/>
      <c r="Z7" s="7"/>
      <c r="AA7" s="7"/>
      <c r="AB7" s="7"/>
      <c r="AC7" s="7"/>
    </row>
    <row r="8" spans="1:29" s="1" customFormat="1" ht="18.75" x14ac:dyDescent="0.3">
      <c r="A8" s="312"/>
      <c r="B8" s="484" t="s">
        <v>104</v>
      </c>
      <c r="C8" s="484"/>
      <c r="D8" s="484"/>
      <c r="E8" s="484"/>
      <c r="F8" s="484"/>
      <c r="G8" s="484"/>
      <c r="H8" s="484"/>
      <c r="I8" s="484"/>
      <c r="J8" s="484"/>
      <c r="K8" s="484"/>
      <c r="L8" s="484"/>
      <c r="M8" s="326"/>
      <c r="N8" s="326"/>
      <c r="O8" s="7"/>
      <c r="P8" s="7"/>
      <c r="Q8" s="7"/>
      <c r="R8" s="7"/>
      <c r="S8" s="7"/>
      <c r="V8" s="7"/>
      <c r="W8" s="7"/>
      <c r="X8" s="7"/>
      <c r="Y8" s="7"/>
      <c r="Z8" s="7"/>
      <c r="AA8" s="7"/>
      <c r="AB8" s="7"/>
      <c r="AC8" s="7"/>
    </row>
    <row r="9" spans="1:29" ht="18" x14ac:dyDescent="0.25">
      <c r="A9" s="100"/>
      <c r="E9" s="101"/>
      <c r="F9" s="44"/>
      <c r="G9" s="25"/>
      <c r="H9" s="25"/>
      <c r="I9" s="25"/>
      <c r="J9" s="25"/>
      <c r="K9" s="25"/>
    </row>
    <row r="10" spans="1:29" s="34" customFormat="1" ht="18" x14ac:dyDescent="0.25">
      <c r="A10" s="11" t="s">
        <v>18</v>
      </c>
      <c r="E10" s="44"/>
      <c r="F10" s="44"/>
      <c r="G10" s="44"/>
      <c r="H10" s="44"/>
      <c r="I10" s="44"/>
      <c r="J10" s="44"/>
      <c r="K10" s="44"/>
      <c r="O10" s="35"/>
    </row>
    <row r="11" spans="1:29" s="34" customFormat="1" x14ac:dyDescent="0.2">
      <c r="A11" s="34" t="s">
        <v>176</v>
      </c>
      <c r="O11" s="35"/>
    </row>
    <row r="12" spans="1:29" s="34" customFormat="1" x14ac:dyDescent="0.2">
      <c r="O12" s="35"/>
    </row>
    <row r="13" spans="1:29" s="153" customFormat="1" ht="15" x14ac:dyDescent="0.2">
      <c r="A13" s="151" t="s">
        <v>33</v>
      </c>
      <c r="B13" s="152"/>
      <c r="C13" s="54"/>
      <c r="D13" s="54"/>
      <c r="E13" s="54"/>
      <c r="F13" s="54"/>
      <c r="G13" s="54"/>
      <c r="H13" s="54"/>
      <c r="I13" s="54"/>
      <c r="J13" s="54"/>
      <c r="K13" s="54"/>
      <c r="L13" s="54"/>
      <c r="M13" s="54"/>
      <c r="N13" s="54"/>
      <c r="O13" s="54"/>
      <c r="P13" s="54"/>
    </row>
    <row r="14" spans="1:29" s="153" customFormat="1" ht="15" x14ac:dyDescent="0.2">
      <c r="A14" s="151"/>
      <c r="B14" s="152" t="s">
        <v>246</v>
      </c>
      <c r="C14" s="54"/>
      <c r="D14" s="54"/>
      <c r="E14" s="54"/>
      <c r="F14" s="54"/>
      <c r="G14" s="54"/>
      <c r="H14" s="411"/>
      <c r="I14" s="54"/>
      <c r="J14" s="54"/>
      <c r="K14" s="54"/>
      <c r="L14" s="54"/>
      <c r="M14" s="54"/>
      <c r="N14" s="54"/>
      <c r="O14" s="54"/>
      <c r="P14" s="54"/>
    </row>
    <row r="15" spans="1:29" s="153" customFormat="1" ht="15" x14ac:dyDescent="0.2">
      <c r="A15" s="154"/>
      <c r="B15" s="152" t="s">
        <v>34</v>
      </c>
      <c r="C15" s="54"/>
      <c r="D15" s="54"/>
      <c r="E15" s="54"/>
      <c r="F15" s="54"/>
      <c r="G15" s="54"/>
      <c r="H15" s="54"/>
      <c r="I15" s="54"/>
      <c r="J15" s="54"/>
      <c r="K15" s="54"/>
      <c r="L15" s="54"/>
      <c r="M15" s="54"/>
      <c r="N15" s="54"/>
      <c r="O15" s="54"/>
      <c r="P15" s="54"/>
    </row>
    <row r="16" spans="1:29" s="153" customFormat="1" ht="15" x14ac:dyDescent="0.2">
      <c r="A16" s="154"/>
      <c r="B16" s="152" t="s">
        <v>177</v>
      </c>
      <c r="C16" s="54"/>
      <c r="D16" s="54"/>
      <c r="E16" s="54"/>
      <c r="F16" s="54"/>
      <c r="G16" s="54"/>
      <c r="H16" s="54"/>
      <c r="I16" s="54"/>
      <c r="J16" s="54"/>
      <c r="K16" s="54"/>
      <c r="L16" s="54"/>
      <c r="M16" s="54"/>
      <c r="N16" s="54"/>
      <c r="O16" s="54"/>
      <c r="P16" s="54"/>
    </row>
    <row r="17" spans="1:17" s="153" customFormat="1" ht="15" x14ac:dyDescent="0.2">
      <c r="A17" s="154"/>
      <c r="B17" s="152" t="s">
        <v>216</v>
      </c>
      <c r="C17" s="54"/>
      <c r="D17" s="54"/>
      <c r="E17" s="54"/>
      <c r="F17" s="54"/>
      <c r="G17" s="54"/>
      <c r="H17" s="54"/>
      <c r="I17" s="54"/>
      <c r="J17" s="54"/>
      <c r="K17" s="54"/>
      <c r="L17" s="54"/>
      <c r="M17" s="54"/>
      <c r="N17" s="54"/>
      <c r="O17" s="54"/>
      <c r="P17" s="54"/>
    </row>
    <row r="18" spans="1:17" s="153" customFormat="1" ht="15" x14ac:dyDescent="0.2">
      <c r="A18" s="154"/>
      <c r="B18" s="152" t="s">
        <v>178</v>
      </c>
      <c r="C18" s="54"/>
      <c r="D18" s="54"/>
      <c r="E18" s="54"/>
      <c r="F18" s="54"/>
      <c r="G18" s="54"/>
      <c r="H18" s="54"/>
      <c r="I18" s="54"/>
      <c r="J18" s="54"/>
      <c r="K18" s="54"/>
      <c r="L18" s="54"/>
      <c r="M18" s="54"/>
      <c r="N18" s="54"/>
      <c r="O18" s="54"/>
      <c r="P18" s="54"/>
    </row>
    <row r="19" spans="1:17" s="34" customFormat="1" ht="15" x14ac:dyDescent="0.25">
      <c r="B19" s="402"/>
      <c r="C19" s="411"/>
      <c r="D19" s="411"/>
      <c r="E19" s="444"/>
      <c r="F19" s="445"/>
      <c r="G19" s="155"/>
      <c r="H19" s="155"/>
      <c r="I19" s="155"/>
      <c r="J19" s="155"/>
      <c r="K19" s="155"/>
      <c r="L19" s="155"/>
      <c r="M19" s="155"/>
      <c r="N19" s="155"/>
      <c r="O19" s="54"/>
      <c r="P19" s="54"/>
    </row>
    <row r="20" spans="1:17" s="34" customFormat="1" ht="15" x14ac:dyDescent="0.25">
      <c r="A20" s="556" t="s">
        <v>15</v>
      </c>
      <c r="B20" s="552" t="s">
        <v>3</v>
      </c>
      <c r="C20" s="554" t="s">
        <v>4</v>
      </c>
      <c r="D20" s="54"/>
      <c r="E20" s="548" t="s">
        <v>62</v>
      </c>
      <c r="F20" s="550" t="s">
        <v>36</v>
      </c>
      <c r="G20" s="539" t="s">
        <v>32</v>
      </c>
      <c r="H20" s="540"/>
      <c r="I20" s="540"/>
      <c r="J20" s="540"/>
      <c r="K20" s="540"/>
      <c r="L20" s="540"/>
      <c r="M20" s="540"/>
      <c r="N20" s="541"/>
      <c r="O20" s="54"/>
      <c r="P20" s="54"/>
      <c r="Q20" s="35"/>
    </row>
    <row r="21" spans="1:17" s="34" customFormat="1" ht="42" customHeight="1" x14ac:dyDescent="0.25">
      <c r="A21" s="557"/>
      <c r="B21" s="553"/>
      <c r="C21" s="555"/>
      <c r="D21" s="54"/>
      <c r="E21" s="549"/>
      <c r="F21" s="551"/>
      <c r="G21" s="156" t="s">
        <v>63</v>
      </c>
      <c r="H21" s="157" t="s">
        <v>125</v>
      </c>
      <c r="I21" s="157" t="s">
        <v>11</v>
      </c>
      <c r="J21" s="157" t="s">
        <v>12</v>
      </c>
      <c r="K21" s="157" t="s">
        <v>13</v>
      </c>
      <c r="L21" s="157" t="s">
        <v>14</v>
      </c>
      <c r="M21" s="157" t="s">
        <v>10</v>
      </c>
      <c r="N21" s="158" t="s">
        <v>64</v>
      </c>
      <c r="O21" s="54"/>
      <c r="P21" s="54"/>
      <c r="Q21" s="35"/>
    </row>
    <row r="22" spans="1:17" s="34" customFormat="1" ht="27" customHeight="1" x14ac:dyDescent="0.25">
      <c r="A22" s="558" t="s">
        <v>247</v>
      </c>
      <c r="B22" s="559"/>
      <c r="C22" s="560"/>
      <c r="D22" s="159"/>
      <c r="E22" s="160"/>
      <c r="F22" s="161"/>
      <c r="G22" s="160"/>
      <c r="H22" s="161"/>
      <c r="I22" s="161"/>
      <c r="J22" s="161"/>
      <c r="K22" s="161"/>
      <c r="L22" s="161"/>
      <c r="M22" s="161"/>
      <c r="N22" s="162"/>
      <c r="O22" s="161"/>
      <c r="P22" s="163"/>
    </row>
    <row r="23" spans="1:17" s="34" customFormat="1" ht="15" x14ac:dyDescent="0.25">
      <c r="A23" s="333">
        <v>1</v>
      </c>
      <c r="B23" s="334" t="str">
        <f>IF('PPP Forgiveness Calculator'!C11=0," ",'PPP Forgiveness Calculator'!C11)</f>
        <v xml:space="preserve"> </v>
      </c>
      <c r="C23" s="335" t="str">
        <f>IF('PPP Forgiveness Calculator'!$C$11=0,"",B23+6)</f>
        <v/>
      </c>
      <c r="D23" s="164"/>
      <c r="E23" s="341"/>
      <c r="F23" s="341"/>
      <c r="G23" s="341"/>
      <c r="H23" s="344"/>
      <c r="I23" s="341"/>
      <c r="J23" s="341"/>
      <c r="K23" s="341"/>
      <c r="L23" s="341"/>
      <c r="M23" s="341"/>
      <c r="N23" s="165">
        <f>SUM(G23:M23)</f>
        <v>0</v>
      </c>
      <c r="O23" s="166"/>
      <c r="P23" s="167"/>
    </row>
    <row r="24" spans="1:17" s="34" customFormat="1" ht="15" x14ac:dyDescent="0.25">
      <c r="A24" s="333">
        <v>2</v>
      </c>
      <c r="B24" s="334" t="str">
        <f>IF('PPP Forgiveness Calculator'!$C$11=0," ",C23+1)</f>
        <v xml:space="preserve"> </v>
      </c>
      <c r="C24" s="335" t="str">
        <f>IF('PPP Forgiveness Calculator'!$C$11=0,"",B24+6)</f>
        <v/>
      </c>
      <c r="D24" s="164"/>
      <c r="E24" s="342"/>
      <c r="F24" s="342"/>
      <c r="G24" s="342"/>
      <c r="H24" s="339"/>
      <c r="I24" s="342"/>
      <c r="J24" s="342"/>
      <c r="K24" s="342"/>
      <c r="L24" s="342"/>
      <c r="M24" s="342"/>
      <c r="N24" s="165">
        <f t="shared" ref="N24:N46" si="0">SUM(G24:M24)</f>
        <v>0</v>
      </c>
      <c r="O24" s="166"/>
      <c r="P24" s="167"/>
    </row>
    <row r="25" spans="1:17" s="34" customFormat="1" ht="15" x14ac:dyDescent="0.25">
      <c r="A25" s="333">
        <v>3</v>
      </c>
      <c r="B25" s="334" t="str">
        <f>IF('PPP Forgiveness Calculator'!$C$11=0," ",C24+1)</f>
        <v xml:space="preserve"> </v>
      </c>
      <c r="C25" s="335" t="str">
        <f>IF('PPP Forgiveness Calculator'!$C$11=0,"",B25+6)</f>
        <v/>
      </c>
      <c r="D25" s="164"/>
      <c r="E25" s="342"/>
      <c r="F25" s="342"/>
      <c r="G25" s="342"/>
      <c r="H25" s="339"/>
      <c r="I25" s="342"/>
      <c r="J25" s="342"/>
      <c r="K25" s="342"/>
      <c r="L25" s="342"/>
      <c r="M25" s="342"/>
      <c r="N25" s="165">
        <f t="shared" si="0"/>
        <v>0</v>
      </c>
      <c r="O25" s="166"/>
      <c r="P25" s="167"/>
    </row>
    <row r="26" spans="1:17" s="34" customFormat="1" ht="15" x14ac:dyDescent="0.25">
      <c r="A26" s="333">
        <v>4</v>
      </c>
      <c r="B26" s="334" t="str">
        <f>IF('PPP Forgiveness Calculator'!$C$11=0," ",C25+1)</f>
        <v xml:space="preserve"> </v>
      </c>
      <c r="C26" s="335" t="str">
        <f>IF('PPP Forgiveness Calculator'!$C$11=0,"",B26+6)</f>
        <v/>
      </c>
      <c r="D26" s="164"/>
      <c r="E26" s="342"/>
      <c r="F26" s="342"/>
      <c r="G26" s="342"/>
      <c r="H26" s="339"/>
      <c r="I26" s="342"/>
      <c r="J26" s="342"/>
      <c r="K26" s="342"/>
      <c r="L26" s="342"/>
      <c r="M26" s="342"/>
      <c r="N26" s="165">
        <f t="shared" si="0"/>
        <v>0</v>
      </c>
      <c r="O26" s="166"/>
      <c r="P26" s="167"/>
    </row>
    <row r="27" spans="1:17" s="34" customFormat="1" ht="15" x14ac:dyDescent="0.25">
      <c r="A27" s="333">
        <v>5</v>
      </c>
      <c r="B27" s="334" t="str">
        <f>IF('PPP Forgiveness Calculator'!$C$11=0," ",C26+1)</f>
        <v xml:space="preserve"> </v>
      </c>
      <c r="C27" s="335" t="str">
        <f>IF('PPP Forgiveness Calculator'!$C$11=0,"",B27+6)</f>
        <v/>
      </c>
      <c r="D27" s="164"/>
      <c r="E27" s="342"/>
      <c r="F27" s="342"/>
      <c r="G27" s="342"/>
      <c r="H27" s="339"/>
      <c r="I27" s="342"/>
      <c r="J27" s="342"/>
      <c r="K27" s="342"/>
      <c r="L27" s="342"/>
      <c r="M27" s="342"/>
      <c r="N27" s="165">
        <f t="shared" si="0"/>
        <v>0</v>
      </c>
      <c r="O27" s="166"/>
      <c r="P27" s="167"/>
    </row>
    <row r="28" spans="1:17" s="34" customFormat="1" ht="15" x14ac:dyDescent="0.25">
      <c r="A28" s="333">
        <v>6</v>
      </c>
      <c r="B28" s="334" t="str">
        <f>IF('PPP Forgiveness Calculator'!$C$11=0," ",C27+1)</f>
        <v xml:space="preserve"> </v>
      </c>
      <c r="C28" s="335" t="str">
        <f>IF('PPP Forgiveness Calculator'!$C$11=0,"",B28+6)</f>
        <v/>
      </c>
      <c r="D28" s="164"/>
      <c r="E28" s="342"/>
      <c r="F28" s="342"/>
      <c r="G28" s="342"/>
      <c r="H28" s="339"/>
      <c r="I28" s="342"/>
      <c r="J28" s="342"/>
      <c r="K28" s="342"/>
      <c r="L28" s="342"/>
      <c r="M28" s="342"/>
      <c r="N28" s="165">
        <f t="shared" si="0"/>
        <v>0</v>
      </c>
      <c r="O28" s="166"/>
      <c r="P28" s="167"/>
    </row>
    <row r="29" spans="1:17" s="34" customFormat="1" ht="15" x14ac:dyDescent="0.25">
      <c r="A29" s="333">
        <v>7</v>
      </c>
      <c r="B29" s="334" t="str">
        <f>IF('PPP Forgiveness Calculator'!$C$11=0," ",C28+1)</f>
        <v xml:space="preserve"> </v>
      </c>
      <c r="C29" s="335" t="str">
        <f>IF('PPP Forgiveness Calculator'!$C$11=0,"",B29+6)</f>
        <v/>
      </c>
      <c r="D29" s="164"/>
      <c r="E29" s="342"/>
      <c r="F29" s="342"/>
      <c r="G29" s="342"/>
      <c r="H29" s="339"/>
      <c r="I29" s="342"/>
      <c r="J29" s="342"/>
      <c r="K29" s="342"/>
      <c r="L29" s="342"/>
      <c r="M29" s="342"/>
      <c r="N29" s="165">
        <f t="shared" si="0"/>
        <v>0</v>
      </c>
      <c r="O29" s="166"/>
      <c r="P29" s="167"/>
    </row>
    <row r="30" spans="1:17" s="34" customFormat="1" ht="15" x14ac:dyDescent="0.25">
      <c r="A30" s="333">
        <v>8</v>
      </c>
      <c r="B30" s="334" t="str">
        <f>IF('PPP Forgiveness Calculator'!$C$11=0," ",C29+1)</f>
        <v xml:space="preserve"> </v>
      </c>
      <c r="C30" s="335" t="str">
        <f>IF('PPP Forgiveness Calculator'!$C$11=0,"",B30+6)</f>
        <v/>
      </c>
      <c r="D30" s="164"/>
      <c r="E30" s="342"/>
      <c r="F30" s="342"/>
      <c r="G30" s="342"/>
      <c r="H30" s="339"/>
      <c r="I30" s="342"/>
      <c r="J30" s="342"/>
      <c r="K30" s="342"/>
      <c r="L30" s="342"/>
      <c r="M30" s="342"/>
      <c r="N30" s="165">
        <f t="shared" si="0"/>
        <v>0</v>
      </c>
      <c r="O30" s="166"/>
      <c r="P30" s="167"/>
    </row>
    <row r="31" spans="1:17" s="34" customFormat="1" ht="15" x14ac:dyDescent="0.25">
      <c r="A31" s="333">
        <v>9</v>
      </c>
      <c r="B31" s="334" t="str">
        <f>IF('PPP Forgiveness Calculator'!$C$11=0," ",C30+1)</f>
        <v xml:space="preserve"> </v>
      </c>
      <c r="C31" s="335" t="str">
        <f>IF('PPP Forgiveness Calculator'!$C$11=0,"",B31+6)</f>
        <v/>
      </c>
      <c r="D31" s="164"/>
      <c r="E31" s="342"/>
      <c r="F31" s="342"/>
      <c r="G31" s="342"/>
      <c r="H31" s="339"/>
      <c r="I31" s="342"/>
      <c r="J31" s="342"/>
      <c r="K31" s="342"/>
      <c r="L31" s="342"/>
      <c r="M31" s="342"/>
      <c r="N31" s="165">
        <f t="shared" si="0"/>
        <v>0</v>
      </c>
      <c r="O31" s="166"/>
      <c r="P31" s="167"/>
    </row>
    <row r="32" spans="1:17" s="34" customFormat="1" ht="15" x14ac:dyDescent="0.25">
      <c r="A32" s="333">
        <v>10</v>
      </c>
      <c r="B32" s="334" t="str">
        <f>IF('PPP Forgiveness Calculator'!$C$11=0," ",C31+1)</f>
        <v xml:space="preserve"> </v>
      </c>
      <c r="C32" s="335" t="str">
        <f>IF('PPP Forgiveness Calculator'!$C$11=0,"",B32+6)</f>
        <v/>
      </c>
      <c r="D32" s="164"/>
      <c r="E32" s="342"/>
      <c r="F32" s="342"/>
      <c r="G32" s="342"/>
      <c r="H32" s="339"/>
      <c r="I32" s="342"/>
      <c r="J32" s="342"/>
      <c r="K32" s="342"/>
      <c r="L32" s="342"/>
      <c r="M32" s="342"/>
      <c r="N32" s="165">
        <f t="shared" si="0"/>
        <v>0</v>
      </c>
      <c r="O32" s="166"/>
      <c r="P32" s="167"/>
    </row>
    <row r="33" spans="1:23" s="34" customFormat="1" ht="15" x14ac:dyDescent="0.25">
      <c r="A33" s="333">
        <v>11</v>
      </c>
      <c r="B33" s="334" t="str">
        <f>IF('PPP Forgiveness Calculator'!$C$11=0," ",C32+1)</f>
        <v xml:space="preserve"> </v>
      </c>
      <c r="C33" s="335" t="str">
        <f>IF('PPP Forgiveness Calculator'!$C$11=0,"",B33+6)</f>
        <v/>
      </c>
      <c r="D33" s="164"/>
      <c r="E33" s="342"/>
      <c r="F33" s="342"/>
      <c r="G33" s="342"/>
      <c r="H33" s="339"/>
      <c r="I33" s="342"/>
      <c r="J33" s="342"/>
      <c r="K33" s="342"/>
      <c r="L33" s="342"/>
      <c r="M33" s="342"/>
      <c r="N33" s="165">
        <f t="shared" si="0"/>
        <v>0</v>
      </c>
      <c r="O33" s="166"/>
      <c r="P33" s="167"/>
    </row>
    <row r="34" spans="1:23" s="34" customFormat="1" ht="15" x14ac:dyDescent="0.25">
      <c r="A34" s="333">
        <v>12</v>
      </c>
      <c r="B34" s="334" t="str">
        <f>IF('PPP Forgiveness Calculator'!$C$11=0," ",C33+1)</f>
        <v xml:space="preserve"> </v>
      </c>
      <c r="C34" s="335" t="str">
        <f>IF('PPP Forgiveness Calculator'!$C$11=0,"",B34+6)</f>
        <v/>
      </c>
      <c r="D34" s="164"/>
      <c r="E34" s="342"/>
      <c r="F34" s="342"/>
      <c r="G34" s="342"/>
      <c r="H34" s="339"/>
      <c r="I34" s="342"/>
      <c r="J34" s="342"/>
      <c r="K34" s="342"/>
      <c r="L34" s="342"/>
      <c r="M34" s="342"/>
      <c r="N34" s="165">
        <f t="shared" si="0"/>
        <v>0</v>
      </c>
      <c r="O34" s="166"/>
      <c r="P34" s="167"/>
    </row>
    <row r="35" spans="1:23" s="34" customFormat="1" ht="15" x14ac:dyDescent="0.25">
      <c r="A35" s="333">
        <v>13</v>
      </c>
      <c r="B35" s="334" t="str">
        <f>IF('PPP Forgiveness Calculator'!$C$11=0," ",C34+1)</f>
        <v xml:space="preserve"> </v>
      </c>
      <c r="C35" s="335" t="str">
        <f>IF('PPP Forgiveness Calculator'!$C$11=0,"",B35+6)</f>
        <v/>
      </c>
      <c r="D35" s="164"/>
      <c r="E35" s="342"/>
      <c r="F35" s="342"/>
      <c r="G35" s="342"/>
      <c r="H35" s="339"/>
      <c r="I35" s="342"/>
      <c r="J35" s="342"/>
      <c r="K35" s="342"/>
      <c r="L35" s="342"/>
      <c r="M35" s="342"/>
      <c r="N35" s="165">
        <f t="shared" si="0"/>
        <v>0</v>
      </c>
      <c r="O35" s="166"/>
      <c r="P35" s="167"/>
    </row>
    <row r="36" spans="1:23" s="34" customFormat="1" ht="15" x14ac:dyDescent="0.25">
      <c r="A36" s="333">
        <v>14</v>
      </c>
      <c r="B36" s="334" t="str">
        <f>IF('PPP Forgiveness Calculator'!$C$11=0," ",C35+1)</f>
        <v xml:space="preserve"> </v>
      </c>
      <c r="C36" s="335" t="str">
        <f>IF('PPP Forgiveness Calculator'!$C$11=0,"",B36+6)</f>
        <v/>
      </c>
      <c r="D36" s="164"/>
      <c r="E36" s="342"/>
      <c r="F36" s="342"/>
      <c r="G36" s="342"/>
      <c r="H36" s="339"/>
      <c r="I36" s="342"/>
      <c r="J36" s="342"/>
      <c r="K36" s="342"/>
      <c r="L36" s="342"/>
      <c r="M36" s="342"/>
      <c r="N36" s="165">
        <f t="shared" si="0"/>
        <v>0</v>
      </c>
      <c r="O36" s="166"/>
      <c r="P36" s="167"/>
    </row>
    <row r="37" spans="1:23" s="34" customFormat="1" ht="15" x14ac:dyDescent="0.25">
      <c r="A37" s="333">
        <v>15</v>
      </c>
      <c r="B37" s="334" t="str">
        <f>IF('PPP Forgiveness Calculator'!$C$11=0," ",C36+1)</f>
        <v xml:space="preserve"> </v>
      </c>
      <c r="C37" s="335" t="str">
        <f>IF('PPP Forgiveness Calculator'!$C$11=0,"",B37+6)</f>
        <v/>
      </c>
      <c r="D37" s="164"/>
      <c r="E37" s="342"/>
      <c r="F37" s="342"/>
      <c r="G37" s="342"/>
      <c r="H37" s="339"/>
      <c r="I37" s="342"/>
      <c r="J37" s="342"/>
      <c r="K37" s="342"/>
      <c r="L37" s="342"/>
      <c r="M37" s="342"/>
      <c r="N37" s="165">
        <f t="shared" si="0"/>
        <v>0</v>
      </c>
      <c r="O37" s="166"/>
      <c r="P37" s="167"/>
    </row>
    <row r="38" spans="1:23" s="34" customFormat="1" ht="15" x14ac:dyDescent="0.25">
      <c r="A38" s="333">
        <v>16</v>
      </c>
      <c r="B38" s="334" t="str">
        <f>IF('PPP Forgiveness Calculator'!$C$11=0," ",C37+1)</f>
        <v xml:space="preserve"> </v>
      </c>
      <c r="C38" s="335" t="str">
        <f>IF('PPP Forgiveness Calculator'!$C$11=0,"",B38+6)</f>
        <v/>
      </c>
      <c r="D38" s="164"/>
      <c r="E38" s="342"/>
      <c r="F38" s="342"/>
      <c r="G38" s="342"/>
      <c r="H38" s="339"/>
      <c r="I38" s="342"/>
      <c r="J38" s="342"/>
      <c r="K38" s="342"/>
      <c r="L38" s="342"/>
      <c r="M38" s="342"/>
      <c r="N38" s="165">
        <f t="shared" si="0"/>
        <v>0</v>
      </c>
      <c r="O38" s="166"/>
      <c r="P38" s="167"/>
    </row>
    <row r="39" spans="1:23" s="34" customFormat="1" ht="15" x14ac:dyDescent="0.25">
      <c r="A39" s="333">
        <v>17</v>
      </c>
      <c r="B39" s="334" t="str">
        <f>IF('PPP Forgiveness Calculator'!$C$11=0," ",C38+1)</f>
        <v xml:space="preserve"> </v>
      </c>
      <c r="C39" s="335" t="str">
        <f>IF('PPP Forgiveness Calculator'!$C$11=0,"",B39+6)</f>
        <v/>
      </c>
      <c r="D39" s="164"/>
      <c r="E39" s="342"/>
      <c r="F39" s="342"/>
      <c r="G39" s="342"/>
      <c r="H39" s="339"/>
      <c r="I39" s="342"/>
      <c r="J39" s="342"/>
      <c r="K39" s="342"/>
      <c r="L39" s="342"/>
      <c r="M39" s="342"/>
      <c r="N39" s="165">
        <f t="shared" si="0"/>
        <v>0</v>
      </c>
      <c r="O39" s="166"/>
      <c r="P39" s="167"/>
    </row>
    <row r="40" spans="1:23" s="34" customFormat="1" ht="15" x14ac:dyDescent="0.25">
      <c r="A40" s="333">
        <v>18</v>
      </c>
      <c r="B40" s="334" t="str">
        <f>IF('PPP Forgiveness Calculator'!$C$11=0," ",C39+1)</f>
        <v xml:space="preserve"> </v>
      </c>
      <c r="C40" s="335" t="str">
        <f>IF('PPP Forgiveness Calculator'!$C$11=0,"",B40+6)</f>
        <v/>
      </c>
      <c r="D40" s="164"/>
      <c r="E40" s="342"/>
      <c r="F40" s="342"/>
      <c r="G40" s="342"/>
      <c r="H40" s="339"/>
      <c r="I40" s="342"/>
      <c r="J40" s="342"/>
      <c r="K40" s="342"/>
      <c r="L40" s="342"/>
      <c r="M40" s="342"/>
      <c r="N40" s="165">
        <f t="shared" si="0"/>
        <v>0</v>
      </c>
      <c r="O40" s="166"/>
      <c r="P40" s="167"/>
    </row>
    <row r="41" spans="1:23" s="34" customFormat="1" ht="15" x14ac:dyDescent="0.25">
      <c r="A41" s="333">
        <v>19</v>
      </c>
      <c r="B41" s="334" t="str">
        <f>IF('PPP Forgiveness Calculator'!$C$11=0," ",C40+1)</f>
        <v xml:space="preserve"> </v>
      </c>
      <c r="C41" s="335" t="str">
        <f>IF('PPP Forgiveness Calculator'!$C$11=0,"",B41+6)</f>
        <v/>
      </c>
      <c r="D41" s="164"/>
      <c r="E41" s="342"/>
      <c r="F41" s="342"/>
      <c r="G41" s="342"/>
      <c r="H41" s="339"/>
      <c r="I41" s="342"/>
      <c r="J41" s="342"/>
      <c r="K41" s="342"/>
      <c r="L41" s="342"/>
      <c r="M41" s="342"/>
      <c r="N41" s="165">
        <f t="shared" si="0"/>
        <v>0</v>
      </c>
      <c r="O41" s="166"/>
      <c r="P41" s="167"/>
    </row>
    <row r="42" spans="1:23" s="34" customFormat="1" ht="15" x14ac:dyDescent="0.25">
      <c r="A42" s="333">
        <v>20</v>
      </c>
      <c r="B42" s="334" t="str">
        <f>IF('PPP Forgiveness Calculator'!$C$11=0," ",C41+1)</f>
        <v xml:space="preserve"> </v>
      </c>
      <c r="C42" s="335" t="str">
        <f>IF('PPP Forgiveness Calculator'!$C$11=0,"",B42+6)</f>
        <v/>
      </c>
      <c r="D42" s="164"/>
      <c r="E42" s="342"/>
      <c r="F42" s="342"/>
      <c r="G42" s="342"/>
      <c r="H42" s="339"/>
      <c r="I42" s="342"/>
      <c r="J42" s="342"/>
      <c r="K42" s="342"/>
      <c r="L42" s="342"/>
      <c r="M42" s="342"/>
      <c r="N42" s="165">
        <f t="shared" si="0"/>
        <v>0</v>
      </c>
      <c r="O42" s="166"/>
      <c r="P42" s="167"/>
    </row>
    <row r="43" spans="1:23" s="34" customFormat="1" ht="15" x14ac:dyDescent="0.25">
      <c r="A43" s="333">
        <v>21</v>
      </c>
      <c r="B43" s="334" t="str">
        <f>IF('PPP Forgiveness Calculator'!$C$11=0," ",C42+1)</f>
        <v xml:space="preserve"> </v>
      </c>
      <c r="C43" s="335" t="str">
        <f>IF('PPP Forgiveness Calculator'!$C$11=0,"",B43+6)</f>
        <v/>
      </c>
      <c r="D43" s="164"/>
      <c r="E43" s="342"/>
      <c r="F43" s="342"/>
      <c r="G43" s="342"/>
      <c r="H43" s="339"/>
      <c r="I43" s="342"/>
      <c r="J43" s="342"/>
      <c r="K43" s="342"/>
      <c r="L43" s="342"/>
      <c r="M43" s="342"/>
      <c r="N43" s="165">
        <f t="shared" si="0"/>
        <v>0</v>
      </c>
      <c r="O43" s="166"/>
      <c r="P43" s="167"/>
    </row>
    <row r="44" spans="1:23" s="34" customFormat="1" ht="15" x14ac:dyDescent="0.25">
      <c r="A44" s="333">
        <v>22</v>
      </c>
      <c r="B44" s="334" t="str">
        <f>IF('PPP Forgiveness Calculator'!$C$11=0," ",C43+1)</f>
        <v xml:space="preserve"> </v>
      </c>
      <c r="C44" s="335" t="str">
        <f>IF('PPP Forgiveness Calculator'!$C$11=0,"",B44+6)</f>
        <v/>
      </c>
      <c r="D44" s="164"/>
      <c r="E44" s="342"/>
      <c r="F44" s="342"/>
      <c r="G44" s="342"/>
      <c r="H44" s="339"/>
      <c r="I44" s="342"/>
      <c r="J44" s="342"/>
      <c r="K44" s="342"/>
      <c r="L44" s="342"/>
      <c r="M44" s="342"/>
      <c r="N44" s="165">
        <f t="shared" si="0"/>
        <v>0</v>
      </c>
      <c r="O44" s="166"/>
      <c r="P44" s="167"/>
    </row>
    <row r="45" spans="1:23" s="34" customFormat="1" ht="15" x14ac:dyDescent="0.25">
      <c r="A45" s="333">
        <v>23</v>
      </c>
      <c r="B45" s="334" t="str">
        <f>IF('PPP Forgiveness Calculator'!$C$11=0," ",C44+1)</f>
        <v xml:space="preserve"> </v>
      </c>
      <c r="C45" s="335" t="str">
        <f>IF('PPP Forgiveness Calculator'!$C$11=0,"",B45+6)</f>
        <v/>
      </c>
      <c r="D45" s="164"/>
      <c r="E45" s="342"/>
      <c r="F45" s="342"/>
      <c r="G45" s="342"/>
      <c r="H45" s="339"/>
      <c r="I45" s="342"/>
      <c r="J45" s="342"/>
      <c r="K45" s="342"/>
      <c r="L45" s="342"/>
      <c r="M45" s="342"/>
      <c r="N45" s="165">
        <f t="shared" si="0"/>
        <v>0</v>
      </c>
      <c r="O45" s="166"/>
      <c r="P45" s="167"/>
    </row>
    <row r="46" spans="1:23" s="34" customFormat="1" ht="15" x14ac:dyDescent="0.25">
      <c r="A46" s="336">
        <v>24</v>
      </c>
      <c r="B46" s="337" t="str">
        <f>IF('PPP Forgiveness Calculator'!$C$11=0," ",C45+1)</f>
        <v xml:space="preserve"> </v>
      </c>
      <c r="C46" s="338" t="str">
        <f>IF('PPP Forgiveness Calculator'!$C$11=0,"",B46+6)</f>
        <v/>
      </c>
      <c r="D46" s="164"/>
      <c r="E46" s="343"/>
      <c r="F46" s="343"/>
      <c r="G46" s="343"/>
      <c r="H46" s="340"/>
      <c r="I46" s="343"/>
      <c r="J46" s="343"/>
      <c r="K46" s="343"/>
      <c r="L46" s="343"/>
      <c r="M46" s="343"/>
      <c r="N46" s="168">
        <f t="shared" si="0"/>
        <v>0</v>
      </c>
      <c r="O46" s="166"/>
      <c r="P46" s="167"/>
    </row>
    <row r="47" spans="1:23" s="34" customFormat="1" x14ac:dyDescent="0.2">
      <c r="E47" s="169"/>
      <c r="F47" s="166"/>
      <c r="G47" s="166"/>
      <c r="H47" s="166"/>
      <c r="I47" s="166"/>
      <c r="J47" s="166"/>
      <c r="K47" s="166"/>
      <c r="L47" s="166"/>
      <c r="M47" s="166"/>
      <c r="N47" s="165"/>
      <c r="O47" s="166"/>
      <c r="P47" s="167"/>
      <c r="R47" s="44"/>
      <c r="S47" s="44"/>
      <c r="T47" s="44"/>
      <c r="U47" s="44"/>
      <c r="V47" s="44"/>
      <c r="W47" s="44"/>
    </row>
    <row r="48" spans="1:23" s="34" customFormat="1" ht="15.75" thickBot="1" x14ac:dyDescent="0.3">
      <c r="C48" s="159" t="s">
        <v>2</v>
      </c>
      <c r="E48" s="331">
        <f>SUM(E23:E46)</f>
        <v>0</v>
      </c>
      <c r="F48" s="331">
        <f>SUM(F23:F46)</f>
        <v>0</v>
      </c>
      <c r="G48" s="170">
        <f>SUM(G23:G46)</f>
        <v>0</v>
      </c>
      <c r="H48" s="170">
        <f t="shared" ref="H48:M48" si="1">SUM(H23:H46)</f>
        <v>0</v>
      </c>
      <c r="I48" s="170">
        <f t="shared" si="1"/>
        <v>0</v>
      </c>
      <c r="J48" s="170">
        <f t="shared" si="1"/>
        <v>0</v>
      </c>
      <c r="K48" s="170">
        <f t="shared" si="1"/>
        <v>0</v>
      </c>
      <c r="L48" s="170">
        <f t="shared" si="1"/>
        <v>0</v>
      </c>
      <c r="M48" s="170">
        <f t="shared" si="1"/>
        <v>0</v>
      </c>
      <c r="N48" s="332">
        <f>SUM(N23:N46)</f>
        <v>0</v>
      </c>
      <c r="O48" s="166"/>
      <c r="P48" s="167"/>
      <c r="R48" s="44"/>
      <c r="S48" s="44"/>
      <c r="T48" s="44"/>
      <c r="U48" s="44"/>
      <c r="V48" s="44"/>
      <c r="W48" s="44"/>
    </row>
    <row r="49" spans="1:23" s="34" customFormat="1" ht="15.75" thickTop="1" thickBot="1" x14ac:dyDescent="0.25">
      <c r="O49" s="35"/>
      <c r="P49" s="45"/>
      <c r="Q49" s="44"/>
      <c r="R49" s="44"/>
      <c r="S49" s="44"/>
      <c r="T49" s="44"/>
      <c r="U49" s="44"/>
      <c r="V49" s="44"/>
      <c r="W49" s="44"/>
    </row>
    <row r="50" spans="1:23" ht="15" customHeight="1" x14ac:dyDescent="0.2">
      <c r="A50" s="542" t="s">
        <v>248</v>
      </c>
      <c r="B50" s="543"/>
      <c r="C50" s="543"/>
      <c r="D50" s="543"/>
      <c r="E50" s="543"/>
      <c r="F50" s="543"/>
      <c r="G50" s="543"/>
      <c r="H50" s="543"/>
      <c r="I50" s="543"/>
      <c r="J50" s="543"/>
      <c r="K50" s="543"/>
      <c r="L50" s="543"/>
      <c r="M50" s="543"/>
      <c r="N50" s="544"/>
      <c r="P50" s="45"/>
      <c r="Q50" s="25"/>
      <c r="R50" s="25"/>
      <c r="S50" s="25"/>
    </row>
    <row r="51" spans="1:23" ht="34.5" customHeight="1" thickBot="1" x14ac:dyDescent="0.25">
      <c r="A51" s="545"/>
      <c r="B51" s="546"/>
      <c r="C51" s="546"/>
      <c r="D51" s="546"/>
      <c r="E51" s="546"/>
      <c r="F51" s="546"/>
      <c r="G51" s="546"/>
      <c r="H51" s="546"/>
      <c r="I51" s="546"/>
      <c r="J51" s="546"/>
      <c r="K51" s="546"/>
      <c r="L51" s="546"/>
      <c r="M51" s="546"/>
      <c r="N51" s="547"/>
    </row>
    <row r="52" spans="1:23" ht="6" customHeight="1" x14ac:dyDescent="0.2">
      <c r="A52" s="171"/>
      <c r="B52" s="171"/>
      <c r="C52" s="171"/>
      <c r="D52" s="171"/>
      <c r="E52" s="171"/>
      <c r="F52" s="171"/>
      <c r="G52" s="171"/>
      <c r="H52" s="171"/>
      <c r="I52" s="171"/>
      <c r="J52" s="171"/>
      <c r="K52" s="171"/>
      <c r="L52" s="171"/>
      <c r="M52" s="171"/>
      <c r="N52" s="172"/>
    </row>
    <row r="53" spans="1:23" ht="15" thickBot="1" x14ac:dyDescent="0.25">
      <c r="K53" s="25"/>
      <c r="L53" s="25"/>
      <c r="M53" s="25"/>
      <c r="N53" s="25"/>
    </row>
    <row r="54" spans="1:23" s="7" customFormat="1" ht="24.75" customHeight="1" x14ac:dyDescent="0.3">
      <c r="A54" s="514" t="s">
        <v>285</v>
      </c>
      <c r="B54" s="515"/>
      <c r="C54" s="515"/>
      <c r="D54" s="515"/>
      <c r="E54" s="515"/>
      <c r="F54" s="515"/>
      <c r="G54" s="515"/>
      <c r="H54" s="515"/>
      <c r="I54" s="516"/>
      <c r="J54" s="92"/>
      <c r="K54" s="92"/>
      <c r="L54" s="92"/>
      <c r="M54" s="93"/>
      <c r="N54" s="92"/>
      <c r="O54" s="9"/>
      <c r="P54" s="92"/>
      <c r="Q54" s="92"/>
      <c r="R54" s="92"/>
      <c r="S54" s="9"/>
    </row>
    <row r="55" spans="1:23" s="7" customFormat="1" ht="17.25" customHeight="1" x14ac:dyDescent="0.25">
      <c r="A55" s="125"/>
      <c r="B55" s="94" t="s">
        <v>28</v>
      </c>
      <c r="C55" s="95"/>
      <c r="D55" s="126"/>
      <c r="E55" s="95"/>
      <c r="F55" s="95"/>
      <c r="G55" s="95"/>
      <c r="H55" s="95"/>
      <c r="I55" s="127"/>
      <c r="J55" s="9"/>
      <c r="K55" s="9"/>
      <c r="L55" s="9"/>
      <c r="M55" s="9"/>
      <c r="N55" s="9"/>
      <c r="O55" s="9"/>
      <c r="P55" s="9"/>
      <c r="Q55" s="9"/>
      <c r="R55" s="9"/>
      <c r="S55" s="9"/>
    </row>
    <row r="56" spans="1:23" s="7" customFormat="1" ht="17.25" customHeight="1" x14ac:dyDescent="0.25">
      <c r="A56" s="128"/>
      <c r="B56" s="94" t="s">
        <v>60</v>
      </c>
      <c r="C56" s="95"/>
      <c r="D56" s="94"/>
      <c r="E56" s="95"/>
      <c r="F56" s="95"/>
      <c r="G56" s="95"/>
      <c r="H56" s="95"/>
      <c r="I56" s="127"/>
      <c r="J56" s="9"/>
      <c r="K56" s="9"/>
      <c r="L56" s="9"/>
      <c r="M56" s="9"/>
      <c r="N56" s="9"/>
      <c r="O56" s="9"/>
      <c r="P56" s="9"/>
      <c r="Q56" s="9"/>
      <c r="R56" s="9"/>
      <c r="S56" s="9"/>
    </row>
    <row r="57" spans="1:23" s="7" customFormat="1" ht="18" customHeight="1" x14ac:dyDescent="0.3">
      <c r="A57" s="128"/>
      <c r="B57" s="94" t="s">
        <v>280</v>
      </c>
      <c r="C57" s="417"/>
      <c r="D57" s="417"/>
      <c r="E57" s="418"/>
      <c r="F57" s="419"/>
      <c r="G57" s="419"/>
      <c r="H57" s="419"/>
      <c r="I57" s="421"/>
      <c r="J57" s="425"/>
      <c r="K57" s="425"/>
      <c r="L57" s="426"/>
      <c r="M57" s="425"/>
      <c r="N57" s="91"/>
      <c r="O57" s="91"/>
      <c r="P57" s="91"/>
      <c r="Q57" s="91"/>
      <c r="R57" s="91"/>
    </row>
    <row r="58" spans="1:23" ht="21" thickBot="1" x14ac:dyDescent="0.35">
      <c r="A58" s="501" t="s">
        <v>153</v>
      </c>
      <c r="B58" s="502"/>
      <c r="C58" s="502"/>
      <c r="D58" s="502"/>
      <c r="E58" s="502"/>
      <c r="F58" s="502"/>
      <c r="G58" s="502"/>
      <c r="H58" s="502"/>
      <c r="I58" s="503"/>
      <c r="J58" s="91"/>
      <c r="K58" s="91"/>
      <c r="L58" s="91"/>
      <c r="M58" s="91"/>
      <c r="N58" s="91"/>
      <c r="O58" s="91"/>
      <c r="P58" s="91"/>
      <c r="Q58" s="91"/>
      <c r="R58" s="91"/>
      <c r="S58" s="25"/>
    </row>
    <row r="59" spans="1:23" ht="6" customHeight="1" x14ac:dyDescent="0.2"/>
  </sheetData>
  <sheetProtection algorithmName="SHA-512" hashValue="CrZ8ADpt34HlDbymIxlemMMpzXHq/cy09KPODQpMTSiIiPLfCyXQGV3lW63K8bYXhtx941vjtYuTQq4pR3W8pQ==" saltValue="M0iq1P73G4oclrDF5ThPEg==" spinCount="100000" sheet="1" formatColumns="0" formatRows="0"/>
  <protectedRanges>
    <protectedRange sqref="B13:B18 E23:N46" name="Range1"/>
  </protectedRanges>
  <mergeCells count="12">
    <mergeCell ref="B7:L7"/>
    <mergeCell ref="B8:L8"/>
    <mergeCell ref="A58:I58"/>
    <mergeCell ref="A54:I54"/>
    <mergeCell ref="G20:N20"/>
    <mergeCell ref="A50:N51"/>
    <mergeCell ref="E20:E21"/>
    <mergeCell ref="F20:F21"/>
    <mergeCell ref="B20:B21"/>
    <mergeCell ref="C20:C21"/>
    <mergeCell ref="A20:A21"/>
    <mergeCell ref="A22:C22"/>
  </mergeCells>
  <hyperlinks>
    <hyperlink ref="B55" r:id="rId1" display="at aicpa.org/sba." xr:uid="{4FFECAE0-8D26-496B-AA76-E3FBB96D1A3D}"/>
    <hyperlink ref="B56" r:id="rId2" display="The SBA forgiveness application is online here:" xr:uid="{F7752AAA-8528-4294-BAF6-DFB0F3F77846}"/>
    <hyperlink ref="B57" r:id="rId3" display="Forgivness application instructions are available here. " xr:uid="{CDD122A2-F3A6-415D-8748-454AB1DB4574}"/>
  </hyperlinks>
  <pageMargins left="0.7" right="0.7" top="0.75" bottom="0.75" header="0.3" footer="0.3"/>
  <pageSetup scale="52"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2C38-5B8D-4302-9FB1-AB27BC6FE1C4}">
  <sheetPr>
    <pageSetUpPr fitToPage="1"/>
  </sheetPr>
  <dimension ref="A1:AC138"/>
  <sheetViews>
    <sheetView zoomScale="70" zoomScaleNormal="70" workbookViewId="0"/>
  </sheetViews>
  <sheetFormatPr defaultColWidth="9" defaultRowHeight="14.25" x14ac:dyDescent="0.2"/>
  <cols>
    <col min="1" max="1" width="25.28515625" style="4" customWidth="1"/>
    <col min="2" max="2" width="21.28515625" style="4" customWidth="1"/>
    <col min="3" max="3" width="23.28515625" style="4" customWidth="1"/>
    <col min="4" max="4" width="30" style="4" customWidth="1"/>
    <col min="5" max="5" width="28" style="4" customWidth="1"/>
    <col min="6" max="6" width="17.28515625" style="4" customWidth="1"/>
    <col min="7" max="7" width="15.7109375" style="4" customWidth="1"/>
    <col min="8" max="8" width="15.85546875" style="4" customWidth="1"/>
    <col min="9" max="9" width="17.5703125" style="4" customWidth="1"/>
    <col min="10" max="11" width="20" style="4" customWidth="1"/>
    <col min="12" max="12" width="17" style="4" customWidth="1"/>
    <col min="13" max="13" width="15" style="4" customWidth="1"/>
    <col min="14" max="15" width="14.5703125" style="4" customWidth="1"/>
    <col min="16" max="16" width="13.28515625" style="4" customWidth="1"/>
    <col min="17" max="17" width="12.28515625" style="4" customWidth="1"/>
    <col min="18" max="19" width="14.5703125" style="4" customWidth="1"/>
    <col min="20" max="20" width="21.28515625" style="4" customWidth="1"/>
    <col min="21" max="21" width="12" style="4" customWidth="1"/>
    <col min="22" max="22" width="15.85546875" style="4" customWidth="1"/>
    <col min="23" max="23" width="13" style="4" customWidth="1"/>
    <col min="24" max="24" width="16.140625" style="4" customWidth="1"/>
    <col min="25" max="25" width="17.28515625" style="4" customWidth="1"/>
    <col min="26" max="16384" width="9" style="4"/>
  </cols>
  <sheetData>
    <row r="1" spans="1:29" ht="20.25" x14ac:dyDescent="0.3">
      <c r="A1" s="3" t="s">
        <v>5</v>
      </c>
      <c r="D1" s="9"/>
      <c r="E1" s="9"/>
      <c r="F1" s="9"/>
      <c r="G1" s="9"/>
    </row>
    <row r="2" spans="1:29" ht="20.25" x14ac:dyDescent="0.3">
      <c r="A2" s="3" t="s">
        <v>1</v>
      </c>
      <c r="D2" s="25"/>
      <c r="E2" s="25"/>
      <c r="F2" s="25"/>
      <c r="G2" s="25"/>
    </row>
    <row r="3" spans="1:29" ht="20.25" x14ac:dyDescent="0.3">
      <c r="A3" s="31" t="s">
        <v>231</v>
      </c>
      <c r="D3" s="25"/>
      <c r="E3" s="476"/>
      <c r="F3" s="25"/>
      <c r="G3" s="25"/>
    </row>
    <row r="4" spans="1:29" ht="20.25" x14ac:dyDescent="0.3">
      <c r="A4" s="30" t="s">
        <v>281</v>
      </c>
      <c r="C4" s="25"/>
      <c r="D4" s="25"/>
      <c r="E4" s="25"/>
      <c r="F4" s="25"/>
      <c r="G4" s="25"/>
    </row>
    <row r="5" spans="1:29" x14ac:dyDescent="0.2">
      <c r="F5" s="25"/>
      <c r="G5" s="25"/>
    </row>
    <row r="6" spans="1:29" s="1" customFormat="1" ht="18.75" x14ac:dyDescent="0.3">
      <c r="A6" s="310"/>
      <c r="B6" s="313" t="s">
        <v>102</v>
      </c>
      <c r="C6" s="7"/>
      <c r="D6" s="7"/>
      <c r="E6" s="7"/>
      <c r="F6" s="4"/>
      <c r="G6" s="4"/>
      <c r="H6" s="4"/>
      <c r="I6" s="4"/>
      <c r="J6" s="4"/>
      <c r="K6" s="4"/>
      <c r="L6" s="4"/>
      <c r="M6" s="4"/>
      <c r="N6" s="4"/>
      <c r="O6" s="4"/>
      <c r="P6" s="4"/>
      <c r="Q6" s="7"/>
      <c r="R6" s="7"/>
      <c r="S6" s="7"/>
      <c r="V6" s="7"/>
      <c r="W6" s="7"/>
      <c r="X6" s="7"/>
      <c r="Y6" s="7"/>
      <c r="Z6" s="7"/>
      <c r="AA6" s="7"/>
      <c r="AB6" s="7"/>
      <c r="AC6" s="7"/>
    </row>
    <row r="7" spans="1:29" s="1" customFormat="1" ht="42" customHeight="1" x14ac:dyDescent="0.3">
      <c r="B7" s="523" t="s">
        <v>173</v>
      </c>
      <c r="C7" s="523"/>
      <c r="D7" s="523"/>
      <c r="E7" s="523"/>
      <c r="F7" s="523"/>
      <c r="G7" s="523"/>
      <c r="H7" s="523"/>
      <c r="I7" s="523"/>
      <c r="J7" s="523"/>
      <c r="K7" s="328"/>
      <c r="L7" s="328"/>
      <c r="M7" s="328"/>
      <c r="N7" s="328"/>
      <c r="O7" s="328"/>
      <c r="P7" s="328"/>
      <c r="Q7" s="328"/>
      <c r="R7" s="328"/>
      <c r="S7" s="328"/>
      <c r="V7" s="7"/>
      <c r="W7" s="7"/>
      <c r="X7" s="7"/>
      <c r="Y7" s="7"/>
      <c r="Z7" s="7"/>
      <c r="AA7" s="7"/>
      <c r="AB7" s="7"/>
      <c r="AC7" s="7"/>
    </row>
    <row r="8" spans="1:29" s="1" customFormat="1" ht="18" customHeight="1" x14ac:dyDescent="0.3">
      <c r="A8" s="312"/>
      <c r="B8" s="484" t="s">
        <v>104</v>
      </c>
      <c r="C8" s="484"/>
      <c r="D8" s="484"/>
      <c r="E8" s="484"/>
      <c r="F8" s="484"/>
      <c r="G8" s="484"/>
      <c r="H8" s="484"/>
      <c r="I8" s="484"/>
      <c r="J8" s="484"/>
      <c r="K8" s="4"/>
      <c r="L8" s="326"/>
      <c r="M8" s="326"/>
      <c r="N8" s="326"/>
      <c r="O8" s="326"/>
      <c r="P8" s="326"/>
      <c r="Q8" s="326"/>
      <c r="R8" s="326"/>
      <c r="S8" s="326"/>
      <c r="V8" s="7"/>
      <c r="W8" s="7"/>
      <c r="X8" s="7"/>
      <c r="Y8" s="7"/>
      <c r="Z8" s="7"/>
      <c r="AA8" s="7"/>
      <c r="AB8" s="7"/>
      <c r="AC8" s="7"/>
    </row>
    <row r="9" spans="1:29" s="25" customFormat="1" ht="18" x14ac:dyDescent="0.25">
      <c r="A9" s="101"/>
      <c r="B9" s="44"/>
    </row>
    <row r="10" spans="1:29" ht="15.75" x14ac:dyDescent="0.25">
      <c r="A10" s="173" t="s">
        <v>18</v>
      </c>
    </row>
    <row r="11" spans="1:29" x14ac:dyDescent="0.2">
      <c r="A11" s="34" t="s">
        <v>169</v>
      </c>
    </row>
    <row r="12" spans="1:29" x14ac:dyDescent="0.2">
      <c r="A12" s="532" t="s">
        <v>165</v>
      </c>
      <c r="B12" s="532"/>
      <c r="C12" s="532"/>
      <c r="D12" s="532"/>
      <c r="E12" s="532"/>
      <c r="F12" s="532"/>
      <c r="G12" s="532"/>
      <c r="H12" s="532"/>
    </row>
    <row r="13" spans="1:29" ht="22.5" customHeight="1" x14ac:dyDescent="0.2">
      <c r="A13" s="532"/>
      <c r="B13" s="532"/>
      <c r="C13" s="532"/>
      <c r="D13" s="532"/>
      <c r="E13" s="532"/>
      <c r="F13" s="532"/>
      <c r="G13" s="532"/>
      <c r="H13" s="532"/>
    </row>
    <row r="14" spans="1:29" ht="15" x14ac:dyDescent="0.25">
      <c r="A14" s="174" t="s">
        <v>233</v>
      </c>
      <c r="B14" s="175"/>
      <c r="C14" s="175"/>
      <c r="D14" s="175"/>
      <c r="E14" s="175"/>
      <c r="F14" s="175"/>
      <c r="G14"/>
      <c r="H14" s="175"/>
    </row>
    <row r="15" spans="1:29" x14ac:dyDescent="0.2">
      <c r="A15" s="58"/>
      <c r="B15" s="58"/>
      <c r="C15" s="58"/>
      <c r="D15" s="58"/>
      <c r="E15" s="58"/>
      <c r="F15" s="58"/>
    </row>
    <row r="16" spans="1:29" ht="15" x14ac:dyDescent="0.25">
      <c r="A16" s="159" t="s">
        <v>7</v>
      </c>
      <c r="E16" s="176"/>
      <c r="F16" s="176"/>
      <c r="G16" s="176"/>
      <c r="H16" s="176"/>
      <c r="I16" s="176"/>
      <c r="J16" s="176"/>
      <c r="K16" s="176"/>
      <c r="L16" s="176"/>
      <c r="M16" s="176"/>
    </row>
    <row r="17" spans="1:16" ht="15" x14ac:dyDescent="0.25">
      <c r="A17" s="159"/>
      <c r="B17" s="460" t="s">
        <v>268</v>
      </c>
      <c r="E17" s="412"/>
      <c r="F17" s="412"/>
      <c r="G17" s="412"/>
      <c r="H17" s="412"/>
      <c r="I17" s="412"/>
      <c r="J17" s="412"/>
      <c r="K17" s="412"/>
      <c r="L17" s="412"/>
      <c r="M17" s="412"/>
    </row>
    <row r="18" spans="1:16" ht="15" x14ac:dyDescent="0.25">
      <c r="A18" s="159">
        <v>1</v>
      </c>
      <c r="B18" s="177" t="s">
        <v>30</v>
      </c>
      <c r="E18" s="446"/>
      <c r="F18" s="176"/>
      <c r="G18" s="58"/>
      <c r="H18" s="178"/>
      <c r="I18" s="178"/>
      <c r="J18" s="178"/>
      <c r="K18" s="178"/>
      <c r="L18" s="176"/>
      <c r="M18" s="176"/>
    </row>
    <row r="19" spans="1:16" ht="15" x14ac:dyDescent="0.25">
      <c r="A19" s="159"/>
      <c r="B19" s="177"/>
      <c r="C19" s="179" t="s">
        <v>126</v>
      </c>
      <c r="E19" s="176"/>
      <c r="F19" s="176"/>
      <c r="G19" s="178"/>
      <c r="H19" s="178"/>
      <c r="I19" s="178"/>
      <c r="J19" s="178"/>
      <c r="K19" s="178"/>
      <c r="L19" s="176"/>
      <c r="M19" s="176"/>
    </row>
    <row r="20" spans="1:16" ht="15" x14ac:dyDescent="0.25">
      <c r="A20" s="159"/>
      <c r="B20" s="177"/>
      <c r="C20" s="180" t="s">
        <v>8</v>
      </c>
      <c r="D20" s="177"/>
      <c r="F20" s="176"/>
      <c r="G20" s="178"/>
      <c r="H20" s="178"/>
      <c r="I20" s="178"/>
      <c r="J20" s="181"/>
      <c r="K20" s="181"/>
      <c r="L20" s="176"/>
      <c r="M20" s="176"/>
    </row>
    <row r="21" spans="1:16" ht="15" x14ac:dyDescent="0.25">
      <c r="A21" s="159">
        <v>2</v>
      </c>
      <c r="B21" s="34" t="s">
        <v>170</v>
      </c>
      <c r="C21" s="124"/>
      <c r="E21" s="176"/>
      <c r="F21" s="176"/>
      <c r="G21" s="176"/>
      <c r="H21" s="176"/>
      <c r="I21" s="176"/>
      <c r="J21" s="176"/>
      <c r="K21" s="176"/>
      <c r="L21" s="176"/>
      <c r="M21" s="176"/>
    </row>
    <row r="22" spans="1:16" ht="15" x14ac:dyDescent="0.25">
      <c r="A22" s="159"/>
      <c r="B22" s="34"/>
      <c r="C22" s="124" t="s">
        <v>126</v>
      </c>
      <c r="E22" s="176"/>
      <c r="F22" s="176"/>
      <c r="G22" s="176"/>
      <c r="H22" s="176"/>
      <c r="I22" s="176"/>
      <c r="J22" s="176"/>
      <c r="K22" s="176"/>
      <c r="L22" s="176"/>
      <c r="M22" s="176"/>
    </row>
    <row r="23" spans="1:16" ht="15" x14ac:dyDescent="0.25">
      <c r="A23" s="159"/>
      <c r="B23" s="34"/>
      <c r="C23" s="180" t="s">
        <v>8</v>
      </c>
      <c r="D23" s="177"/>
      <c r="F23" s="176"/>
      <c r="J23" s="176"/>
      <c r="K23" s="176"/>
      <c r="L23" s="176"/>
      <c r="M23" s="176"/>
    </row>
    <row r="24" spans="1:16" ht="15" x14ac:dyDescent="0.25">
      <c r="A24" s="159">
        <v>3</v>
      </c>
      <c r="B24" s="177" t="s">
        <v>25</v>
      </c>
      <c r="C24" s="124"/>
      <c r="E24" s="176"/>
      <c r="F24" s="176"/>
      <c r="J24" s="176"/>
      <c r="K24" s="176"/>
      <c r="L24" s="176"/>
      <c r="M24" s="176"/>
    </row>
    <row r="25" spans="1:16" s="62" customFormat="1" x14ac:dyDescent="0.2">
      <c r="A25" s="182"/>
      <c r="B25" s="45"/>
      <c r="C25" s="183"/>
      <c r="D25" s="183"/>
      <c r="E25" s="45"/>
      <c r="F25" s="184"/>
      <c r="G25" s="184"/>
      <c r="H25" s="184"/>
      <c r="I25" s="184"/>
      <c r="J25" s="184"/>
      <c r="K25" s="184"/>
      <c r="L25" s="184"/>
      <c r="M25" s="184"/>
      <c r="N25" s="184"/>
    </row>
    <row r="26" spans="1:16" s="62" customFormat="1" ht="54.75" customHeight="1" x14ac:dyDescent="0.25">
      <c r="A26" s="185" t="s">
        <v>140</v>
      </c>
      <c r="B26" s="186" t="str">
        <f>IF(+'PPP Forgiveness Calculator'!C17="","",'PPP Forgiveness Calculator'!C17)</f>
        <v/>
      </c>
      <c r="C26" s="578" t="s">
        <v>139</v>
      </c>
      <c r="D26" s="578"/>
      <c r="E26" s="578"/>
      <c r="F26" s="578"/>
      <c r="G26" s="578"/>
      <c r="H26" s="44"/>
      <c r="I26" s="44"/>
      <c r="J26" s="44"/>
      <c r="K26" s="44"/>
      <c r="L26" s="44"/>
      <c r="M26" s="184"/>
      <c r="N26" s="184"/>
    </row>
    <row r="27" spans="1:16" s="62" customFormat="1" ht="15" x14ac:dyDescent="0.25">
      <c r="A27" s="185"/>
      <c r="B27" s="402"/>
      <c r="C27" s="398"/>
      <c r="D27" s="398"/>
      <c r="E27" s="398"/>
      <c r="F27" s="398"/>
      <c r="G27" s="398"/>
      <c r="H27" s="44"/>
      <c r="I27" s="44"/>
      <c r="J27" s="44"/>
      <c r="K27" s="44"/>
      <c r="L27" s="44"/>
      <c r="M27" s="184"/>
      <c r="N27" s="184"/>
    </row>
    <row r="28" spans="1:16" s="62" customFormat="1" ht="30" x14ac:dyDescent="0.25">
      <c r="A28" s="185" t="s">
        <v>218</v>
      </c>
      <c r="B28" s="448">
        <f>+'PPP Forgiveness Calculator'!C19</f>
        <v>0</v>
      </c>
      <c r="C28" s="449" t="s">
        <v>267</v>
      </c>
      <c r="D28" s="449"/>
      <c r="E28" s="449"/>
      <c r="F28" s="449"/>
      <c r="G28" s="449"/>
      <c r="H28" s="44"/>
      <c r="I28" s="44"/>
      <c r="J28" s="44"/>
      <c r="K28" s="44"/>
      <c r="L28" s="44"/>
      <c r="M28" s="184"/>
      <c r="N28" s="184"/>
    </row>
    <row r="29" spans="1:16" s="62" customFormat="1" x14ac:dyDescent="0.2">
      <c r="A29" s="182"/>
      <c r="B29" s="45"/>
      <c r="C29" s="183"/>
      <c r="D29" s="183"/>
      <c r="E29" s="45"/>
      <c r="F29" s="184"/>
      <c r="G29" s="184"/>
      <c r="H29" s="184"/>
      <c r="I29" s="187"/>
      <c r="J29" s="184"/>
      <c r="K29" s="184"/>
      <c r="L29" s="184"/>
      <c r="M29" s="188"/>
      <c r="N29" s="184"/>
    </row>
    <row r="30" spans="1:16" s="62" customFormat="1" ht="15" x14ac:dyDescent="0.25">
      <c r="A30" s="189" t="s">
        <v>21</v>
      </c>
      <c r="B30" s="45"/>
      <c r="C30" s="183"/>
      <c r="D30" s="183"/>
      <c r="E30" s="45"/>
      <c r="F30" s="184"/>
      <c r="G30" s="187"/>
      <c r="H30" s="187"/>
      <c r="I30" s="187"/>
      <c r="J30" s="187"/>
      <c r="K30" s="187"/>
      <c r="L30" s="184"/>
      <c r="M30" s="184"/>
      <c r="N30" s="184"/>
    </row>
    <row r="31" spans="1:16" s="62" customFormat="1" x14ac:dyDescent="0.2">
      <c r="A31" s="190" t="s">
        <v>19</v>
      </c>
      <c r="B31" s="182">
        <v>43831</v>
      </c>
      <c r="C31" s="191" t="s">
        <v>20</v>
      </c>
      <c r="D31" s="182">
        <v>43921</v>
      </c>
      <c r="F31" s="184"/>
      <c r="G31" s="187"/>
      <c r="H31" s="184"/>
      <c r="I31" s="184"/>
      <c r="J31" s="192"/>
      <c r="K31" s="192"/>
      <c r="L31" s="184"/>
      <c r="M31" s="184"/>
      <c r="N31" s="184"/>
    </row>
    <row r="32" spans="1:16" s="62" customFormat="1" x14ac:dyDescent="0.2">
      <c r="A32" s="190" t="s">
        <v>6</v>
      </c>
      <c r="B32" s="182" t="str">
        <f>+B26</f>
        <v/>
      </c>
      <c r="C32" s="191" t="s">
        <v>20</v>
      </c>
      <c r="D32" s="428">
        <f>IF(((IF('PPP Forgiveness Calculator'!C19=8,B26+55,(IF('PPP Forgiveness Calculator'!C19=24,B26+167,""))))&gt;44196),44196,((IF('PPP Forgiveness Calculator'!C19=8,B26+55,(IF('PPP Forgiveness Calculator'!C19=24,B26+167,""))))))</f>
        <v>44196</v>
      </c>
      <c r="F32" s="184"/>
      <c r="G32" s="187"/>
      <c r="H32" s="184"/>
      <c r="I32" s="184"/>
      <c r="J32" s="184"/>
      <c r="K32" s="184"/>
      <c r="L32" s="184"/>
      <c r="M32" s="184"/>
      <c r="N32" s="184"/>
      <c r="P32" s="193"/>
    </row>
    <row r="33" spans="1:27" s="62" customFormat="1" x14ac:dyDescent="0.2">
      <c r="B33" s="194"/>
      <c r="C33" s="183"/>
      <c r="D33" s="183"/>
      <c r="E33" s="429"/>
      <c r="F33" s="184"/>
      <c r="G33" s="184"/>
      <c r="H33" s="184"/>
      <c r="I33" s="184"/>
      <c r="J33" s="184"/>
      <c r="K33" s="184"/>
      <c r="L33" s="184"/>
      <c r="M33" s="184"/>
      <c r="N33" s="184"/>
      <c r="P33" s="195"/>
      <c r="X33" s="195"/>
    </row>
    <row r="34" spans="1:27" s="62" customFormat="1" ht="66" customHeight="1" thickBot="1" x14ac:dyDescent="0.25">
      <c r="A34" s="616" t="s">
        <v>86</v>
      </c>
      <c r="B34" s="616"/>
      <c r="C34" s="616"/>
      <c r="D34" s="568" t="s">
        <v>234</v>
      </c>
      <c r="E34" s="569"/>
      <c r="F34" s="569"/>
      <c r="G34" s="569"/>
      <c r="H34" s="569"/>
      <c r="I34" s="569"/>
      <c r="J34" s="569"/>
      <c r="K34" s="569"/>
      <c r="L34" s="569"/>
      <c r="M34" s="569"/>
      <c r="N34" s="569"/>
      <c r="O34" s="569"/>
      <c r="P34" s="569"/>
      <c r="R34" s="184"/>
      <c r="S34" s="184"/>
    </row>
    <row r="35" spans="1:27" ht="53.65" customHeight="1" thickBot="1" x14ac:dyDescent="0.3">
      <c r="A35" s="564" t="s">
        <v>111</v>
      </c>
      <c r="B35" s="564"/>
      <c r="C35" s="565"/>
      <c r="D35" s="566" t="s">
        <v>16</v>
      </c>
      <c r="E35" s="567"/>
      <c r="F35" s="567"/>
      <c r="G35" s="567"/>
      <c r="H35" s="571"/>
      <c r="I35" s="566" t="s">
        <v>82</v>
      </c>
      <c r="J35" s="567"/>
      <c r="K35" s="567"/>
      <c r="L35" s="567"/>
      <c r="M35" s="571"/>
      <c r="N35" s="566" t="s">
        <v>236</v>
      </c>
      <c r="O35" s="567"/>
      <c r="P35" s="567"/>
      <c r="Q35" s="570" t="s">
        <v>274</v>
      </c>
      <c r="R35" s="567"/>
      <c r="S35" s="567"/>
      <c r="T35" s="567"/>
      <c r="U35" s="567"/>
      <c r="V35" s="567"/>
      <c r="W35" s="571"/>
      <c r="X35" s="561" t="s">
        <v>131</v>
      </c>
      <c r="Y35" s="562"/>
      <c r="Z35" s="196"/>
    </row>
    <row r="36" spans="1:27" s="25" customFormat="1" ht="159.75" customHeight="1" x14ac:dyDescent="0.25">
      <c r="A36" s="130" t="s">
        <v>17</v>
      </c>
      <c r="B36" s="197" t="s">
        <v>166</v>
      </c>
      <c r="C36" s="403" t="s">
        <v>149</v>
      </c>
      <c r="D36" s="198" t="s">
        <v>87</v>
      </c>
      <c r="E36" s="199" t="s">
        <v>219</v>
      </c>
      <c r="F36" s="199" t="s">
        <v>217</v>
      </c>
      <c r="G36" s="200" t="s">
        <v>130</v>
      </c>
      <c r="H36" s="201" t="s">
        <v>141</v>
      </c>
      <c r="I36" s="198" t="s">
        <v>83</v>
      </c>
      <c r="J36" s="199" t="s">
        <v>277</v>
      </c>
      <c r="K36" s="199" t="s">
        <v>171</v>
      </c>
      <c r="L36" s="199" t="s">
        <v>269</v>
      </c>
      <c r="M36" s="199" t="s">
        <v>89</v>
      </c>
      <c r="N36" s="453" t="s">
        <v>261</v>
      </c>
      <c r="O36" s="200" t="s">
        <v>91</v>
      </c>
      <c r="P36" s="200" t="s">
        <v>128</v>
      </c>
      <c r="Q36" s="202" t="s">
        <v>127</v>
      </c>
      <c r="R36" s="203" t="s">
        <v>88</v>
      </c>
      <c r="S36" s="203" t="s">
        <v>279</v>
      </c>
      <c r="T36" s="204" t="s">
        <v>270</v>
      </c>
      <c r="U36" s="203" t="s">
        <v>129</v>
      </c>
      <c r="V36" s="203" t="s">
        <v>90</v>
      </c>
      <c r="W36" s="205" t="s">
        <v>132</v>
      </c>
      <c r="X36" s="202" t="s">
        <v>265</v>
      </c>
      <c r="Y36" s="205" t="s">
        <v>266</v>
      </c>
      <c r="Z36" s="206"/>
      <c r="AA36" s="207"/>
    </row>
    <row r="37" spans="1:27" ht="15" x14ac:dyDescent="0.25">
      <c r="A37" s="208"/>
      <c r="B37" s="208"/>
      <c r="C37" s="208"/>
      <c r="D37" s="209"/>
      <c r="E37" s="58"/>
      <c r="F37" s="210"/>
      <c r="G37" s="210"/>
      <c r="H37" s="211"/>
      <c r="I37" s="212"/>
      <c r="J37" s="58"/>
      <c r="K37" s="58"/>
      <c r="L37" s="58"/>
      <c r="M37" s="213"/>
      <c r="N37" s="454"/>
      <c r="O37" s="58"/>
      <c r="P37" s="58"/>
      <c r="Q37" s="214"/>
      <c r="R37" s="215"/>
      <c r="S37" s="215"/>
      <c r="T37" s="58"/>
      <c r="U37" s="58"/>
      <c r="V37" s="58"/>
      <c r="W37" s="216"/>
      <c r="X37" s="223"/>
      <c r="Y37" s="216"/>
    </row>
    <row r="38" spans="1:27" ht="42.75" x14ac:dyDescent="0.2">
      <c r="A38" s="348"/>
      <c r="B38" s="348"/>
      <c r="C38" s="349"/>
      <c r="D38" s="350"/>
      <c r="E38" s="217">
        <f>IF((D38&gt;25000),25000,D38)</f>
        <v>0</v>
      </c>
      <c r="F38" s="351"/>
      <c r="G38" s="351"/>
      <c r="H38" s="218">
        <f>IFERROR(IF(C38="H",((E38/F38)/G38),E38/F38*52),0)</f>
        <v>0</v>
      </c>
      <c r="I38" s="352"/>
      <c r="J38" s="217" t="str">
        <f t="shared" ref="J38:J56" si="0">IF($B$28=8,(IF((I38&gt;15385),15385,I38)),(IF($B$28=24,(IF((I38&gt;46154),46154,I38)),"")))</f>
        <v/>
      </c>
      <c r="K38" s="353"/>
      <c r="L38" s="351"/>
      <c r="M38" s="219">
        <f>IF(C38="H",((J38/K38)/L38),(IFERROR(J38/L38*52,0)))</f>
        <v>0</v>
      </c>
      <c r="N38" s="455">
        <f t="shared" ref="N38:N51" si="1">M38-H38</f>
        <v>0</v>
      </c>
      <c r="O38" s="220" t="str">
        <f>IFERROR(M38/H38,"")</f>
        <v/>
      </c>
      <c r="P38" s="221">
        <f>IF(O38&lt;0.75,-(O38-0.75),0)</f>
        <v>0</v>
      </c>
      <c r="Q38" s="354"/>
      <c r="R38" s="355"/>
      <c r="S38" s="65">
        <f>(IF(AND(Q38=0,R38=0),0,IF(R38&gt;=Q38,"Yes","No")))</f>
        <v>0</v>
      </c>
      <c r="T38" s="355"/>
      <c r="U38" s="65">
        <f>(IF(AND(Q38=0,T38=0),0,IF(T38&gt;=Q38,"Yes","No")))</f>
        <v>0</v>
      </c>
      <c r="V38" s="113">
        <f>IF((OR(S38="Yes",U38="Yes")),"",H38*0.75)</f>
        <v>0</v>
      </c>
      <c r="W38" s="222">
        <f>IFERROR(V38-M38,0)</f>
        <v>0</v>
      </c>
      <c r="X38" s="406" t="str">
        <f t="shared" ref="X38:X57" si="2">(IF(AND((C38="H"),(O38&lt;0.75),($B$28=8)),(G38*W38)*8,((IF(AND((C38="H"),(O38&lt;0.75),($B$28=24)),((G38*W38)*24),(IF(C38=0,"PLEASE ENTER S OR H IN COLUMN C",0)))))))</f>
        <v>PLEASE ENTER S OR H IN COLUMN C</v>
      </c>
      <c r="Y38" s="224" t="str">
        <f>(IF(AND((C38="S"),(O38&lt;0.75),($B$28=8)),(W38*8/52),((IF(AND((C38="S"),(O38&lt;0.75),($B$28=24)),(W38*24/52),(IF(C38=0,"PLEASE ENTER S OR H IN COLUMN C",0)))))))</f>
        <v>PLEASE ENTER S OR H IN COLUMN C</v>
      </c>
      <c r="Z38" s="407"/>
      <c r="AA38" s="225"/>
    </row>
    <row r="39" spans="1:27" ht="42.75" x14ac:dyDescent="0.2">
      <c r="A39" s="348"/>
      <c r="B39" s="348"/>
      <c r="C39" s="349"/>
      <c r="D39" s="350"/>
      <c r="E39" s="217">
        <f t="shared" ref="E39:E56" si="3">IF((D39&gt;25000),25000,D39)</f>
        <v>0</v>
      </c>
      <c r="F39" s="351"/>
      <c r="G39" s="351"/>
      <c r="H39" s="218">
        <f t="shared" ref="H39:H57" si="4">IFERROR(IF(C39="H",((E39/F39)/G39),E39/F39*52),0)</f>
        <v>0</v>
      </c>
      <c r="I39" s="352"/>
      <c r="J39" s="217" t="str">
        <f t="shared" si="0"/>
        <v/>
      </c>
      <c r="K39" s="353"/>
      <c r="L39" s="351"/>
      <c r="M39" s="219">
        <f>IF(C39="H",((J39/K39)/L39),(IFERROR(J39/L39*52,0)))</f>
        <v>0</v>
      </c>
      <c r="N39" s="455">
        <f t="shared" si="1"/>
        <v>0</v>
      </c>
      <c r="O39" s="220" t="str">
        <f>IFERROR(M39/H39,"")</f>
        <v/>
      </c>
      <c r="P39" s="221">
        <f t="shared" ref="P39:P55" si="5">IF(O39&lt;0.75,-(O39-0.75),0)</f>
        <v>0</v>
      </c>
      <c r="Q39" s="468"/>
      <c r="R39" s="469"/>
      <c r="S39" s="65">
        <f t="shared" ref="S39:S43" si="6">(IF(AND(Q39=0,R39=0),0,IF(R39&gt;=Q39,"Yes","No")))</f>
        <v>0</v>
      </c>
      <c r="T39" s="355"/>
      <c r="U39" s="65">
        <f t="shared" ref="U39:U43" si="7">(IF(AND(Q39=0,T39=0),0,IF(T39&gt;=Q39,"Yes","No")))</f>
        <v>0</v>
      </c>
      <c r="V39" s="113">
        <f t="shared" ref="V39:V43" si="8">IF((OR(S39="Yes",U39="Yes")),"",H39*0.75)</f>
        <v>0</v>
      </c>
      <c r="W39" s="222">
        <f>IFERROR(V39-M39,0)</f>
        <v>0</v>
      </c>
      <c r="X39" s="406" t="str">
        <f t="shared" si="2"/>
        <v>PLEASE ENTER S OR H IN COLUMN C</v>
      </c>
      <c r="Y39" s="224" t="str">
        <f t="shared" ref="Y39:Y57" si="9">(IF(AND((C39="S"),(O39&lt;0.75),($B$28=8)),(W39*8/52),((IF(AND((C39="S"),(O39&lt;0.75),($B$28=24)),(W39*24/52),(IF(C39=0,"PLEASE ENTER S OR H IN COLUMN C",0)))))))</f>
        <v>PLEASE ENTER S OR H IN COLUMN C</v>
      </c>
    </row>
    <row r="40" spans="1:27" ht="42.75" x14ac:dyDescent="0.2">
      <c r="A40" s="348"/>
      <c r="B40" s="348"/>
      <c r="C40" s="349"/>
      <c r="D40" s="350"/>
      <c r="E40" s="217">
        <f t="shared" si="3"/>
        <v>0</v>
      </c>
      <c r="F40" s="351"/>
      <c r="G40" s="351"/>
      <c r="H40" s="218">
        <f t="shared" si="4"/>
        <v>0</v>
      </c>
      <c r="I40" s="352"/>
      <c r="J40" s="217" t="str">
        <f t="shared" si="0"/>
        <v/>
      </c>
      <c r="K40" s="353"/>
      <c r="L40" s="351"/>
      <c r="M40" s="219">
        <f t="shared" ref="M40:M55" si="10">IF(C40="H",((J40/K40)/L40),(IFERROR(J40/L40*52,0)))</f>
        <v>0</v>
      </c>
      <c r="N40" s="455">
        <f t="shared" si="1"/>
        <v>0</v>
      </c>
      <c r="O40" s="220" t="str">
        <f t="shared" ref="O40:O55" si="11">IFERROR(M40/H40,"")</f>
        <v/>
      </c>
      <c r="P40" s="221">
        <f t="shared" si="5"/>
        <v>0</v>
      </c>
      <c r="Q40" s="354"/>
      <c r="R40" s="355"/>
      <c r="S40" s="65">
        <f t="shared" si="6"/>
        <v>0</v>
      </c>
      <c r="T40" s="355"/>
      <c r="U40" s="65">
        <f t="shared" si="7"/>
        <v>0</v>
      </c>
      <c r="V40" s="113">
        <f t="shared" si="8"/>
        <v>0</v>
      </c>
      <c r="W40" s="222">
        <f t="shared" ref="W40:W43" si="12">IFERROR(V40-M40,0)</f>
        <v>0</v>
      </c>
      <c r="X40" s="406" t="str">
        <f t="shared" si="2"/>
        <v>PLEASE ENTER S OR H IN COLUMN C</v>
      </c>
      <c r="Y40" s="224" t="str">
        <f t="shared" si="9"/>
        <v>PLEASE ENTER S OR H IN COLUMN C</v>
      </c>
    </row>
    <row r="41" spans="1:27" ht="42.75" x14ac:dyDescent="0.2">
      <c r="A41" s="348"/>
      <c r="B41" s="348"/>
      <c r="C41" s="349"/>
      <c r="D41" s="350"/>
      <c r="E41" s="217">
        <f t="shared" si="3"/>
        <v>0</v>
      </c>
      <c r="F41" s="351"/>
      <c r="G41" s="351"/>
      <c r="H41" s="218">
        <f t="shared" si="4"/>
        <v>0</v>
      </c>
      <c r="I41" s="352"/>
      <c r="J41" s="217" t="str">
        <f t="shared" si="0"/>
        <v/>
      </c>
      <c r="K41" s="353"/>
      <c r="L41" s="351"/>
      <c r="M41" s="219">
        <f t="shared" si="10"/>
        <v>0</v>
      </c>
      <c r="N41" s="455">
        <f t="shared" si="1"/>
        <v>0</v>
      </c>
      <c r="O41" s="220" t="str">
        <f t="shared" si="11"/>
        <v/>
      </c>
      <c r="P41" s="221">
        <f t="shared" si="5"/>
        <v>0</v>
      </c>
      <c r="Q41" s="354"/>
      <c r="R41" s="355"/>
      <c r="S41" s="65">
        <f t="shared" si="6"/>
        <v>0</v>
      </c>
      <c r="T41" s="355"/>
      <c r="U41" s="65">
        <f t="shared" si="7"/>
        <v>0</v>
      </c>
      <c r="V41" s="113">
        <f t="shared" si="8"/>
        <v>0</v>
      </c>
      <c r="W41" s="222">
        <f>IFERROR(V41-M41,0)</f>
        <v>0</v>
      </c>
      <c r="X41" s="406" t="str">
        <f t="shared" si="2"/>
        <v>PLEASE ENTER S OR H IN COLUMN C</v>
      </c>
      <c r="Y41" s="224" t="str">
        <f t="shared" si="9"/>
        <v>PLEASE ENTER S OR H IN COLUMN C</v>
      </c>
    </row>
    <row r="42" spans="1:27" ht="42.75" x14ac:dyDescent="0.2">
      <c r="A42" s="348"/>
      <c r="B42" s="348"/>
      <c r="C42" s="349"/>
      <c r="D42" s="350"/>
      <c r="E42" s="217">
        <f t="shared" si="3"/>
        <v>0</v>
      </c>
      <c r="F42" s="351"/>
      <c r="G42" s="351"/>
      <c r="H42" s="218">
        <f t="shared" si="4"/>
        <v>0</v>
      </c>
      <c r="I42" s="352"/>
      <c r="J42" s="217" t="str">
        <f t="shared" si="0"/>
        <v/>
      </c>
      <c r="K42" s="353"/>
      <c r="L42" s="351"/>
      <c r="M42" s="219">
        <f t="shared" si="10"/>
        <v>0</v>
      </c>
      <c r="N42" s="455">
        <f t="shared" si="1"/>
        <v>0</v>
      </c>
      <c r="O42" s="220" t="str">
        <f t="shared" si="11"/>
        <v/>
      </c>
      <c r="P42" s="221">
        <f t="shared" si="5"/>
        <v>0</v>
      </c>
      <c r="Q42" s="354"/>
      <c r="R42" s="355"/>
      <c r="S42" s="65">
        <f t="shared" si="6"/>
        <v>0</v>
      </c>
      <c r="T42" s="355"/>
      <c r="U42" s="65">
        <f t="shared" si="7"/>
        <v>0</v>
      </c>
      <c r="V42" s="113">
        <f t="shared" si="8"/>
        <v>0</v>
      </c>
      <c r="W42" s="222">
        <f t="shared" si="12"/>
        <v>0</v>
      </c>
      <c r="X42" s="406" t="str">
        <f t="shared" si="2"/>
        <v>PLEASE ENTER S OR H IN COLUMN C</v>
      </c>
      <c r="Y42" s="224" t="str">
        <f t="shared" si="9"/>
        <v>PLEASE ENTER S OR H IN COLUMN C</v>
      </c>
    </row>
    <row r="43" spans="1:27" ht="42.75" x14ac:dyDescent="0.2">
      <c r="A43" s="348"/>
      <c r="B43" s="348"/>
      <c r="C43" s="349"/>
      <c r="D43" s="350"/>
      <c r="E43" s="217">
        <f t="shared" si="3"/>
        <v>0</v>
      </c>
      <c r="F43" s="351"/>
      <c r="G43" s="351"/>
      <c r="H43" s="218">
        <f t="shared" si="4"/>
        <v>0</v>
      </c>
      <c r="I43" s="352"/>
      <c r="J43" s="217" t="str">
        <f t="shared" si="0"/>
        <v/>
      </c>
      <c r="K43" s="353"/>
      <c r="L43" s="351"/>
      <c r="M43" s="219">
        <f t="shared" si="10"/>
        <v>0</v>
      </c>
      <c r="N43" s="455">
        <f t="shared" si="1"/>
        <v>0</v>
      </c>
      <c r="O43" s="220" t="str">
        <f t="shared" si="11"/>
        <v/>
      </c>
      <c r="P43" s="221">
        <f t="shared" si="5"/>
        <v>0</v>
      </c>
      <c r="Q43" s="354"/>
      <c r="R43" s="355"/>
      <c r="S43" s="65">
        <f t="shared" si="6"/>
        <v>0</v>
      </c>
      <c r="T43" s="355"/>
      <c r="U43" s="65">
        <f t="shared" si="7"/>
        <v>0</v>
      </c>
      <c r="V43" s="113">
        <f t="shared" si="8"/>
        <v>0</v>
      </c>
      <c r="W43" s="222">
        <f t="shared" si="12"/>
        <v>0</v>
      </c>
      <c r="X43" s="406" t="str">
        <f t="shared" si="2"/>
        <v>PLEASE ENTER S OR H IN COLUMN C</v>
      </c>
      <c r="Y43" s="224" t="str">
        <f t="shared" si="9"/>
        <v>PLEASE ENTER S OR H IN COLUMN C</v>
      </c>
    </row>
    <row r="44" spans="1:27" ht="42.75" x14ac:dyDescent="0.2">
      <c r="A44" s="348"/>
      <c r="B44" s="348"/>
      <c r="C44" s="349"/>
      <c r="D44" s="350"/>
      <c r="E44" s="217">
        <f t="shared" si="3"/>
        <v>0</v>
      </c>
      <c r="F44" s="351"/>
      <c r="G44" s="351"/>
      <c r="H44" s="218">
        <f t="shared" si="4"/>
        <v>0</v>
      </c>
      <c r="I44" s="352"/>
      <c r="J44" s="217" t="str">
        <f t="shared" si="0"/>
        <v/>
      </c>
      <c r="K44" s="353"/>
      <c r="L44" s="351"/>
      <c r="M44" s="219">
        <f t="shared" si="10"/>
        <v>0</v>
      </c>
      <c r="N44" s="455">
        <f t="shared" si="1"/>
        <v>0</v>
      </c>
      <c r="O44" s="220" t="str">
        <f t="shared" si="11"/>
        <v/>
      </c>
      <c r="P44" s="221">
        <f t="shared" si="5"/>
        <v>0</v>
      </c>
      <c r="Q44" s="354"/>
      <c r="R44" s="355"/>
      <c r="S44" s="65">
        <f t="shared" ref="S44:S57" si="13">(IF(AND(Q44=0,R44=0),0,IF(R44&gt;=Q44,"Yes","No")))</f>
        <v>0</v>
      </c>
      <c r="T44" s="355"/>
      <c r="U44" s="65">
        <f t="shared" ref="U44:U57" si="14">(IF(AND(Q44=0,T44=0),0,IF(T44&gt;=Q44,"Yes","No")))</f>
        <v>0</v>
      </c>
      <c r="V44" s="113">
        <f t="shared" ref="V44:V57" si="15">IF((OR(S44="Yes",U44="Yes")),"",H44*0.75)</f>
        <v>0</v>
      </c>
      <c r="W44" s="222">
        <f t="shared" ref="W44:W57" si="16">IFERROR(V44-M44,0)</f>
        <v>0</v>
      </c>
      <c r="X44" s="406" t="str">
        <f t="shared" si="2"/>
        <v>PLEASE ENTER S OR H IN COLUMN C</v>
      </c>
      <c r="Y44" s="224" t="str">
        <f t="shared" si="9"/>
        <v>PLEASE ENTER S OR H IN COLUMN C</v>
      </c>
    </row>
    <row r="45" spans="1:27" ht="42.75" x14ac:dyDescent="0.2">
      <c r="A45" s="348"/>
      <c r="B45" s="348"/>
      <c r="C45" s="349"/>
      <c r="D45" s="350"/>
      <c r="E45" s="217">
        <f t="shared" si="3"/>
        <v>0</v>
      </c>
      <c r="F45" s="351"/>
      <c r="G45" s="351"/>
      <c r="H45" s="218">
        <f t="shared" si="4"/>
        <v>0</v>
      </c>
      <c r="I45" s="352"/>
      <c r="J45" s="217" t="str">
        <f t="shared" si="0"/>
        <v/>
      </c>
      <c r="K45" s="353"/>
      <c r="L45" s="351"/>
      <c r="M45" s="219">
        <f t="shared" si="10"/>
        <v>0</v>
      </c>
      <c r="N45" s="455">
        <f t="shared" si="1"/>
        <v>0</v>
      </c>
      <c r="O45" s="220" t="str">
        <f t="shared" si="11"/>
        <v/>
      </c>
      <c r="P45" s="221">
        <f t="shared" si="5"/>
        <v>0</v>
      </c>
      <c r="Q45" s="354"/>
      <c r="R45" s="355"/>
      <c r="S45" s="65">
        <f t="shared" si="13"/>
        <v>0</v>
      </c>
      <c r="T45" s="355"/>
      <c r="U45" s="65">
        <f t="shared" si="14"/>
        <v>0</v>
      </c>
      <c r="V45" s="113">
        <f t="shared" si="15"/>
        <v>0</v>
      </c>
      <c r="W45" s="222">
        <f t="shared" si="16"/>
        <v>0</v>
      </c>
      <c r="X45" s="406" t="str">
        <f t="shared" si="2"/>
        <v>PLEASE ENTER S OR H IN COLUMN C</v>
      </c>
      <c r="Y45" s="224" t="str">
        <f t="shared" si="9"/>
        <v>PLEASE ENTER S OR H IN COLUMN C</v>
      </c>
    </row>
    <row r="46" spans="1:27" ht="42.75" x14ac:dyDescent="0.2">
      <c r="A46" s="348"/>
      <c r="B46" s="348"/>
      <c r="C46" s="349"/>
      <c r="D46" s="350"/>
      <c r="E46" s="217">
        <f t="shared" si="3"/>
        <v>0</v>
      </c>
      <c r="F46" s="351"/>
      <c r="G46" s="351"/>
      <c r="H46" s="218">
        <f t="shared" si="4"/>
        <v>0</v>
      </c>
      <c r="I46" s="352"/>
      <c r="J46" s="217" t="str">
        <f t="shared" si="0"/>
        <v/>
      </c>
      <c r="K46" s="353"/>
      <c r="L46" s="351"/>
      <c r="M46" s="219">
        <f t="shared" si="10"/>
        <v>0</v>
      </c>
      <c r="N46" s="455">
        <f t="shared" si="1"/>
        <v>0</v>
      </c>
      <c r="O46" s="220" t="str">
        <f t="shared" si="11"/>
        <v/>
      </c>
      <c r="P46" s="221">
        <f t="shared" si="5"/>
        <v>0</v>
      </c>
      <c r="Q46" s="354"/>
      <c r="R46" s="355"/>
      <c r="S46" s="65">
        <f t="shared" si="13"/>
        <v>0</v>
      </c>
      <c r="T46" s="355"/>
      <c r="U46" s="65">
        <f t="shared" si="14"/>
        <v>0</v>
      </c>
      <c r="V46" s="113">
        <f t="shared" si="15"/>
        <v>0</v>
      </c>
      <c r="W46" s="222">
        <f t="shared" si="16"/>
        <v>0</v>
      </c>
      <c r="X46" s="406" t="str">
        <f t="shared" si="2"/>
        <v>PLEASE ENTER S OR H IN COLUMN C</v>
      </c>
      <c r="Y46" s="224" t="str">
        <f t="shared" si="9"/>
        <v>PLEASE ENTER S OR H IN COLUMN C</v>
      </c>
    </row>
    <row r="47" spans="1:27" ht="42.75" x14ac:dyDescent="0.2">
      <c r="A47" s="348"/>
      <c r="B47" s="348"/>
      <c r="C47" s="349"/>
      <c r="D47" s="350"/>
      <c r="E47" s="217">
        <f t="shared" si="3"/>
        <v>0</v>
      </c>
      <c r="F47" s="351"/>
      <c r="G47" s="351"/>
      <c r="H47" s="218">
        <f t="shared" si="4"/>
        <v>0</v>
      </c>
      <c r="I47" s="352"/>
      <c r="J47" s="217" t="str">
        <f t="shared" si="0"/>
        <v/>
      </c>
      <c r="K47" s="353"/>
      <c r="L47" s="351"/>
      <c r="M47" s="219">
        <f t="shared" si="10"/>
        <v>0</v>
      </c>
      <c r="N47" s="455">
        <f t="shared" si="1"/>
        <v>0</v>
      </c>
      <c r="O47" s="220" t="str">
        <f t="shared" si="11"/>
        <v/>
      </c>
      <c r="P47" s="221">
        <f t="shared" si="5"/>
        <v>0</v>
      </c>
      <c r="Q47" s="354"/>
      <c r="R47" s="355"/>
      <c r="S47" s="65">
        <f t="shared" si="13"/>
        <v>0</v>
      </c>
      <c r="T47" s="355"/>
      <c r="U47" s="65">
        <f t="shared" si="14"/>
        <v>0</v>
      </c>
      <c r="V47" s="113">
        <f t="shared" si="15"/>
        <v>0</v>
      </c>
      <c r="W47" s="222">
        <f t="shared" si="16"/>
        <v>0</v>
      </c>
      <c r="X47" s="406" t="str">
        <f t="shared" si="2"/>
        <v>PLEASE ENTER S OR H IN COLUMN C</v>
      </c>
      <c r="Y47" s="224" t="str">
        <f t="shared" si="9"/>
        <v>PLEASE ENTER S OR H IN COLUMN C</v>
      </c>
    </row>
    <row r="48" spans="1:27" ht="42.75" x14ac:dyDescent="0.2">
      <c r="A48" s="348"/>
      <c r="B48" s="348"/>
      <c r="C48" s="349"/>
      <c r="D48" s="350"/>
      <c r="E48" s="217">
        <f t="shared" si="3"/>
        <v>0</v>
      </c>
      <c r="F48" s="351"/>
      <c r="G48" s="351"/>
      <c r="H48" s="218">
        <f t="shared" si="4"/>
        <v>0</v>
      </c>
      <c r="I48" s="352"/>
      <c r="J48" s="217" t="str">
        <f t="shared" si="0"/>
        <v/>
      </c>
      <c r="K48" s="353"/>
      <c r="L48" s="351"/>
      <c r="M48" s="219">
        <f t="shared" si="10"/>
        <v>0</v>
      </c>
      <c r="N48" s="455">
        <f t="shared" si="1"/>
        <v>0</v>
      </c>
      <c r="O48" s="220" t="str">
        <f t="shared" si="11"/>
        <v/>
      </c>
      <c r="P48" s="226">
        <f t="shared" si="5"/>
        <v>0</v>
      </c>
      <c r="Q48" s="354"/>
      <c r="R48" s="355"/>
      <c r="S48" s="65">
        <f t="shared" si="13"/>
        <v>0</v>
      </c>
      <c r="T48" s="355"/>
      <c r="U48" s="65">
        <f t="shared" si="14"/>
        <v>0</v>
      </c>
      <c r="V48" s="113">
        <f t="shared" si="15"/>
        <v>0</v>
      </c>
      <c r="W48" s="222">
        <f t="shared" si="16"/>
        <v>0</v>
      </c>
      <c r="X48" s="406" t="str">
        <f t="shared" si="2"/>
        <v>PLEASE ENTER S OR H IN COLUMN C</v>
      </c>
      <c r="Y48" s="224" t="str">
        <f t="shared" si="9"/>
        <v>PLEASE ENTER S OR H IN COLUMN C</v>
      </c>
    </row>
    <row r="49" spans="1:25" ht="42.75" x14ac:dyDescent="0.2">
      <c r="A49" s="348"/>
      <c r="B49" s="348"/>
      <c r="C49" s="349"/>
      <c r="D49" s="350"/>
      <c r="E49" s="217">
        <f t="shared" si="3"/>
        <v>0</v>
      </c>
      <c r="F49" s="351"/>
      <c r="G49" s="351"/>
      <c r="H49" s="218">
        <f t="shared" si="4"/>
        <v>0</v>
      </c>
      <c r="I49" s="352"/>
      <c r="J49" s="217" t="str">
        <f t="shared" si="0"/>
        <v/>
      </c>
      <c r="K49" s="353"/>
      <c r="L49" s="351"/>
      <c r="M49" s="219">
        <f t="shared" si="10"/>
        <v>0</v>
      </c>
      <c r="N49" s="455">
        <f t="shared" si="1"/>
        <v>0</v>
      </c>
      <c r="O49" s="220" t="str">
        <f t="shared" si="11"/>
        <v/>
      </c>
      <c r="P49" s="226">
        <f t="shared" si="5"/>
        <v>0</v>
      </c>
      <c r="Q49" s="354"/>
      <c r="R49" s="355"/>
      <c r="S49" s="65">
        <f t="shared" si="13"/>
        <v>0</v>
      </c>
      <c r="T49" s="355"/>
      <c r="U49" s="65">
        <f t="shared" si="14"/>
        <v>0</v>
      </c>
      <c r="V49" s="113">
        <f t="shared" si="15"/>
        <v>0</v>
      </c>
      <c r="W49" s="222">
        <f t="shared" si="16"/>
        <v>0</v>
      </c>
      <c r="X49" s="406" t="str">
        <f t="shared" si="2"/>
        <v>PLEASE ENTER S OR H IN COLUMN C</v>
      </c>
      <c r="Y49" s="224" t="str">
        <f t="shared" si="9"/>
        <v>PLEASE ENTER S OR H IN COLUMN C</v>
      </c>
    </row>
    <row r="50" spans="1:25" ht="42.75" x14ac:dyDescent="0.2">
      <c r="A50" s="348"/>
      <c r="B50" s="348"/>
      <c r="C50" s="349"/>
      <c r="D50" s="350"/>
      <c r="E50" s="217">
        <f t="shared" si="3"/>
        <v>0</v>
      </c>
      <c r="F50" s="351"/>
      <c r="G50" s="351"/>
      <c r="H50" s="218">
        <f t="shared" si="4"/>
        <v>0</v>
      </c>
      <c r="I50" s="352"/>
      <c r="J50" s="217" t="str">
        <f t="shared" si="0"/>
        <v/>
      </c>
      <c r="K50" s="353"/>
      <c r="L50" s="351"/>
      <c r="M50" s="219">
        <f t="shared" si="10"/>
        <v>0</v>
      </c>
      <c r="N50" s="455">
        <f t="shared" si="1"/>
        <v>0</v>
      </c>
      <c r="O50" s="220" t="str">
        <f t="shared" si="11"/>
        <v/>
      </c>
      <c r="P50" s="226">
        <f t="shared" si="5"/>
        <v>0</v>
      </c>
      <c r="Q50" s="354"/>
      <c r="R50" s="355"/>
      <c r="S50" s="65">
        <f t="shared" si="13"/>
        <v>0</v>
      </c>
      <c r="T50" s="355"/>
      <c r="U50" s="65">
        <f t="shared" si="14"/>
        <v>0</v>
      </c>
      <c r="V50" s="113">
        <f t="shared" si="15"/>
        <v>0</v>
      </c>
      <c r="W50" s="222">
        <f t="shared" si="16"/>
        <v>0</v>
      </c>
      <c r="X50" s="406" t="str">
        <f t="shared" si="2"/>
        <v>PLEASE ENTER S OR H IN COLUMN C</v>
      </c>
      <c r="Y50" s="224" t="str">
        <f t="shared" si="9"/>
        <v>PLEASE ENTER S OR H IN COLUMN C</v>
      </c>
    </row>
    <row r="51" spans="1:25" ht="42.75" x14ac:dyDescent="0.2">
      <c r="A51" s="348"/>
      <c r="B51" s="348"/>
      <c r="C51" s="349"/>
      <c r="D51" s="350"/>
      <c r="E51" s="217">
        <f t="shared" si="3"/>
        <v>0</v>
      </c>
      <c r="F51" s="351"/>
      <c r="G51" s="351"/>
      <c r="H51" s="218">
        <f t="shared" si="4"/>
        <v>0</v>
      </c>
      <c r="I51" s="352"/>
      <c r="J51" s="217" t="str">
        <f t="shared" si="0"/>
        <v/>
      </c>
      <c r="K51" s="353"/>
      <c r="L51" s="351"/>
      <c r="M51" s="219">
        <f t="shared" si="10"/>
        <v>0</v>
      </c>
      <c r="N51" s="455">
        <f t="shared" si="1"/>
        <v>0</v>
      </c>
      <c r="O51" s="220" t="str">
        <f t="shared" si="11"/>
        <v/>
      </c>
      <c r="P51" s="226">
        <f t="shared" si="5"/>
        <v>0</v>
      </c>
      <c r="Q51" s="354"/>
      <c r="R51" s="355"/>
      <c r="S51" s="65">
        <f t="shared" si="13"/>
        <v>0</v>
      </c>
      <c r="T51" s="355"/>
      <c r="U51" s="65">
        <f t="shared" si="14"/>
        <v>0</v>
      </c>
      <c r="V51" s="113">
        <f t="shared" si="15"/>
        <v>0</v>
      </c>
      <c r="W51" s="222">
        <f t="shared" si="16"/>
        <v>0</v>
      </c>
      <c r="X51" s="406" t="str">
        <f t="shared" si="2"/>
        <v>PLEASE ENTER S OR H IN COLUMN C</v>
      </c>
      <c r="Y51" s="224" t="str">
        <f t="shared" si="9"/>
        <v>PLEASE ENTER S OR H IN COLUMN C</v>
      </c>
    </row>
    <row r="52" spans="1:25" ht="42.75" x14ac:dyDescent="0.2">
      <c r="A52" s="348"/>
      <c r="B52" s="348"/>
      <c r="C52" s="349"/>
      <c r="D52" s="350"/>
      <c r="E52" s="217">
        <f t="shared" si="3"/>
        <v>0</v>
      </c>
      <c r="F52" s="351"/>
      <c r="G52" s="351"/>
      <c r="H52" s="218">
        <f t="shared" si="4"/>
        <v>0</v>
      </c>
      <c r="I52" s="352"/>
      <c r="J52" s="217" t="str">
        <f t="shared" si="0"/>
        <v/>
      </c>
      <c r="K52" s="353"/>
      <c r="L52" s="351"/>
      <c r="M52" s="219">
        <f t="shared" si="10"/>
        <v>0</v>
      </c>
      <c r="N52" s="455">
        <f t="shared" ref="N52:N57" si="17">M52-H52</f>
        <v>0</v>
      </c>
      <c r="O52" s="220" t="str">
        <f t="shared" si="11"/>
        <v/>
      </c>
      <c r="P52" s="226">
        <f t="shared" si="5"/>
        <v>0</v>
      </c>
      <c r="Q52" s="354"/>
      <c r="R52" s="355"/>
      <c r="S52" s="65">
        <f t="shared" si="13"/>
        <v>0</v>
      </c>
      <c r="T52" s="355"/>
      <c r="U52" s="65">
        <f t="shared" si="14"/>
        <v>0</v>
      </c>
      <c r="V52" s="113">
        <f t="shared" si="15"/>
        <v>0</v>
      </c>
      <c r="W52" s="222">
        <f t="shared" si="16"/>
        <v>0</v>
      </c>
      <c r="X52" s="406" t="str">
        <f t="shared" si="2"/>
        <v>PLEASE ENTER S OR H IN COLUMN C</v>
      </c>
      <c r="Y52" s="224" t="str">
        <f t="shared" si="9"/>
        <v>PLEASE ENTER S OR H IN COLUMN C</v>
      </c>
    </row>
    <row r="53" spans="1:25" ht="42.75" x14ac:dyDescent="0.2">
      <c r="A53" s="348"/>
      <c r="B53" s="348"/>
      <c r="C53" s="349"/>
      <c r="D53" s="350"/>
      <c r="E53" s="217">
        <f t="shared" si="3"/>
        <v>0</v>
      </c>
      <c r="F53" s="351"/>
      <c r="G53" s="351"/>
      <c r="H53" s="218">
        <f t="shared" si="4"/>
        <v>0</v>
      </c>
      <c r="I53" s="352"/>
      <c r="J53" s="217" t="str">
        <f t="shared" si="0"/>
        <v/>
      </c>
      <c r="K53" s="353"/>
      <c r="L53" s="351"/>
      <c r="M53" s="219">
        <f t="shared" si="10"/>
        <v>0</v>
      </c>
      <c r="N53" s="455">
        <f t="shared" si="17"/>
        <v>0</v>
      </c>
      <c r="O53" s="220" t="str">
        <f t="shared" si="11"/>
        <v/>
      </c>
      <c r="P53" s="226">
        <f t="shared" si="5"/>
        <v>0</v>
      </c>
      <c r="Q53" s="354"/>
      <c r="R53" s="355"/>
      <c r="S53" s="65">
        <f t="shared" si="13"/>
        <v>0</v>
      </c>
      <c r="T53" s="355"/>
      <c r="U53" s="65">
        <f t="shared" si="14"/>
        <v>0</v>
      </c>
      <c r="V53" s="113">
        <f t="shared" si="15"/>
        <v>0</v>
      </c>
      <c r="W53" s="222">
        <f t="shared" si="16"/>
        <v>0</v>
      </c>
      <c r="X53" s="406" t="str">
        <f t="shared" si="2"/>
        <v>PLEASE ENTER S OR H IN COLUMN C</v>
      </c>
      <c r="Y53" s="224" t="str">
        <f t="shared" si="9"/>
        <v>PLEASE ENTER S OR H IN COLUMN C</v>
      </c>
    </row>
    <row r="54" spans="1:25" ht="42.75" x14ac:dyDescent="0.2">
      <c r="A54" s="348"/>
      <c r="B54" s="348"/>
      <c r="C54" s="349"/>
      <c r="D54" s="350"/>
      <c r="E54" s="217">
        <f t="shared" si="3"/>
        <v>0</v>
      </c>
      <c r="F54" s="351"/>
      <c r="G54" s="351"/>
      <c r="H54" s="218">
        <f t="shared" si="4"/>
        <v>0</v>
      </c>
      <c r="I54" s="352"/>
      <c r="J54" s="217" t="str">
        <f t="shared" si="0"/>
        <v/>
      </c>
      <c r="K54" s="353"/>
      <c r="L54" s="351"/>
      <c r="M54" s="219">
        <f t="shared" si="10"/>
        <v>0</v>
      </c>
      <c r="N54" s="455">
        <f t="shared" si="17"/>
        <v>0</v>
      </c>
      <c r="O54" s="220" t="str">
        <f t="shared" si="11"/>
        <v/>
      </c>
      <c r="P54" s="226">
        <f t="shared" si="5"/>
        <v>0</v>
      </c>
      <c r="Q54" s="354"/>
      <c r="R54" s="355"/>
      <c r="S54" s="65">
        <f t="shared" si="13"/>
        <v>0</v>
      </c>
      <c r="T54" s="355"/>
      <c r="U54" s="65">
        <f t="shared" si="14"/>
        <v>0</v>
      </c>
      <c r="V54" s="113">
        <f t="shared" si="15"/>
        <v>0</v>
      </c>
      <c r="W54" s="222">
        <f t="shared" si="16"/>
        <v>0</v>
      </c>
      <c r="X54" s="406" t="str">
        <f t="shared" si="2"/>
        <v>PLEASE ENTER S OR H IN COLUMN C</v>
      </c>
      <c r="Y54" s="224" t="str">
        <f t="shared" si="9"/>
        <v>PLEASE ENTER S OR H IN COLUMN C</v>
      </c>
    </row>
    <row r="55" spans="1:25" ht="42.75" x14ac:dyDescent="0.2">
      <c r="A55" s="348"/>
      <c r="B55" s="348"/>
      <c r="C55" s="349"/>
      <c r="D55" s="350"/>
      <c r="E55" s="217">
        <f t="shared" si="3"/>
        <v>0</v>
      </c>
      <c r="F55" s="351"/>
      <c r="G55" s="351"/>
      <c r="H55" s="218">
        <f t="shared" si="4"/>
        <v>0</v>
      </c>
      <c r="I55" s="352"/>
      <c r="J55" s="217" t="str">
        <f t="shared" si="0"/>
        <v/>
      </c>
      <c r="K55" s="353"/>
      <c r="L55" s="351"/>
      <c r="M55" s="219">
        <f t="shared" si="10"/>
        <v>0</v>
      </c>
      <c r="N55" s="455">
        <f t="shared" si="17"/>
        <v>0</v>
      </c>
      <c r="O55" s="220" t="str">
        <f t="shared" si="11"/>
        <v/>
      </c>
      <c r="P55" s="226">
        <f t="shared" si="5"/>
        <v>0</v>
      </c>
      <c r="Q55" s="354"/>
      <c r="R55" s="355"/>
      <c r="S55" s="65">
        <f t="shared" si="13"/>
        <v>0</v>
      </c>
      <c r="T55" s="355"/>
      <c r="U55" s="65">
        <f t="shared" si="14"/>
        <v>0</v>
      </c>
      <c r="V55" s="113">
        <f t="shared" si="15"/>
        <v>0</v>
      </c>
      <c r="W55" s="222">
        <f t="shared" si="16"/>
        <v>0</v>
      </c>
      <c r="X55" s="406" t="str">
        <f t="shared" si="2"/>
        <v>PLEASE ENTER S OR H IN COLUMN C</v>
      </c>
      <c r="Y55" s="224" t="str">
        <f t="shared" si="9"/>
        <v>PLEASE ENTER S OR H IN COLUMN C</v>
      </c>
    </row>
    <row r="56" spans="1:25" ht="42.75" x14ac:dyDescent="0.2">
      <c r="A56" s="348"/>
      <c r="B56" s="348"/>
      <c r="C56" s="349"/>
      <c r="D56" s="350"/>
      <c r="E56" s="227">
        <f t="shared" si="3"/>
        <v>0</v>
      </c>
      <c r="F56" s="351"/>
      <c r="G56" s="351"/>
      <c r="H56" s="218">
        <f t="shared" si="4"/>
        <v>0</v>
      </c>
      <c r="I56" s="352"/>
      <c r="J56" s="217" t="str">
        <f t="shared" si="0"/>
        <v/>
      </c>
      <c r="K56" s="353"/>
      <c r="L56" s="351"/>
      <c r="M56" s="219">
        <f t="shared" ref="M56" si="18">IF(C56="H",((J56/K56)/L56),(IFERROR(J56/L56*52,0)))</f>
        <v>0</v>
      </c>
      <c r="N56" s="455">
        <f t="shared" si="17"/>
        <v>0</v>
      </c>
      <c r="O56" s="220" t="str">
        <f t="shared" ref="O56" si="19">IFERROR(M56/H56,"")</f>
        <v/>
      </c>
      <c r="P56" s="226">
        <f t="shared" ref="P56" si="20">IF(O56&lt;0.75,-(O56-0.75),0)</f>
        <v>0</v>
      </c>
      <c r="Q56" s="354"/>
      <c r="R56" s="355"/>
      <c r="S56" s="65">
        <f t="shared" si="13"/>
        <v>0</v>
      </c>
      <c r="T56" s="355"/>
      <c r="U56" s="65">
        <f t="shared" si="14"/>
        <v>0</v>
      </c>
      <c r="V56" s="113">
        <f t="shared" si="15"/>
        <v>0</v>
      </c>
      <c r="W56" s="222">
        <f t="shared" si="16"/>
        <v>0</v>
      </c>
      <c r="X56" s="406" t="str">
        <f t="shared" si="2"/>
        <v>PLEASE ENTER S OR H IN COLUMN C</v>
      </c>
      <c r="Y56" s="224" t="str">
        <f t="shared" si="9"/>
        <v>PLEASE ENTER S OR H IN COLUMN C</v>
      </c>
    </row>
    <row r="57" spans="1:25" ht="42.75" x14ac:dyDescent="0.2">
      <c r="A57" s="348"/>
      <c r="B57" s="348"/>
      <c r="C57" s="349"/>
      <c r="D57" s="350"/>
      <c r="E57" s="227">
        <f t="shared" ref="E57" si="21">IF((D57&gt;25000),25000,D57)</f>
        <v>0</v>
      </c>
      <c r="F57" s="351"/>
      <c r="G57" s="351"/>
      <c r="H57" s="218">
        <f t="shared" si="4"/>
        <v>0</v>
      </c>
      <c r="I57" s="352"/>
      <c r="J57" s="217"/>
      <c r="K57" s="353"/>
      <c r="L57" s="351"/>
      <c r="M57" s="219">
        <f t="shared" ref="M57" si="22">IF(C57="H",((J57/K57)/L57),(IFERROR(J57/L57*52,0)))</f>
        <v>0</v>
      </c>
      <c r="N57" s="455">
        <f t="shared" si="17"/>
        <v>0</v>
      </c>
      <c r="O57" s="220" t="str">
        <f t="shared" ref="O57" si="23">IFERROR(M57/H57,"")</f>
        <v/>
      </c>
      <c r="P57" s="226">
        <f t="shared" ref="P57" si="24">IF(O57&lt;0.75,-(O57-0.75),0)</f>
        <v>0</v>
      </c>
      <c r="Q57" s="354"/>
      <c r="R57" s="355"/>
      <c r="S57" s="65">
        <f t="shared" si="13"/>
        <v>0</v>
      </c>
      <c r="T57" s="355"/>
      <c r="U57" s="65">
        <f t="shared" si="14"/>
        <v>0</v>
      </c>
      <c r="V57" s="113">
        <f t="shared" si="15"/>
        <v>0</v>
      </c>
      <c r="W57" s="222">
        <f t="shared" si="16"/>
        <v>0</v>
      </c>
      <c r="X57" s="406" t="str">
        <f t="shared" si="2"/>
        <v>PLEASE ENTER S OR H IN COLUMN C</v>
      </c>
      <c r="Y57" s="224" t="str">
        <f t="shared" si="9"/>
        <v>PLEASE ENTER S OR H IN COLUMN C</v>
      </c>
    </row>
    <row r="58" spans="1:25" ht="15" x14ac:dyDescent="0.25">
      <c r="A58" s="393" t="s">
        <v>230</v>
      </c>
      <c r="C58" s="228"/>
      <c r="D58" s="212"/>
      <c r="E58" s="58"/>
      <c r="F58" s="58"/>
      <c r="G58" s="58"/>
      <c r="H58" s="216"/>
      <c r="I58" s="212"/>
      <c r="J58" s="58"/>
      <c r="K58" s="58"/>
      <c r="L58" s="58"/>
      <c r="M58" s="58"/>
      <c r="N58" s="456"/>
      <c r="O58" s="229"/>
      <c r="P58" s="230"/>
      <c r="Q58" s="58"/>
      <c r="R58" s="58"/>
      <c r="S58" s="62"/>
      <c r="T58" s="58"/>
      <c r="U58" s="58"/>
      <c r="V58" s="58"/>
      <c r="W58" s="231"/>
      <c r="X58" s="58"/>
      <c r="Y58" s="216"/>
    </row>
    <row r="59" spans="1:25" ht="15.75" thickBot="1" x14ac:dyDescent="0.3">
      <c r="A59" s="393" t="s">
        <v>147</v>
      </c>
      <c r="D59" s="212"/>
      <c r="E59" s="58"/>
      <c r="F59" s="58"/>
      <c r="G59" s="58"/>
      <c r="H59" s="216"/>
      <c r="I59" s="232">
        <f>SUM(I38:I58)</f>
        <v>0</v>
      </c>
      <c r="J59" s="233">
        <f>SUM(J38:J58)</f>
        <v>0</v>
      </c>
      <c r="K59" s="78"/>
      <c r="L59" s="234"/>
      <c r="M59" s="234"/>
      <c r="N59" s="456"/>
      <c r="O59" s="229"/>
      <c r="P59" s="230"/>
      <c r="Q59" s="58"/>
      <c r="R59" s="58"/>
      <c r="S59" s="62"/>
      <c r="T59" s="58"/>
      <c r="U59" s="58"/>
      <c r="V59" s="58"/>
      <c r="W59" s="235"/>
      <c r="X59" s="236">
        <f>SUM(X38:X58)</f>
        <v>0</v>
      </c>
      <c r="Y59" s="237">
        <f>SUM(Y38:Y58)</f>
        <v>0</v>
      </c>
    </row>
    <row r="60" spans="1:25" ht="25.5" thickTop="1" x14ac:dyDescent="0.25">
      <c r="A60" s="5"/>
      <c r="D60" s="212"/>
      <c r="E60" s="58"/>
      <c r="F60" s="58"/>
      <c r="G60" s="58"/>
      <c r="H60" s="216"/>
      <c r="I60" s="238"/>
      <c r="J60" s="388" t="s">
        <v>92</v>
      </c>
      <c r="K60" s="78"/>
      <c r="L60" s="234"/>
      <c r="M60" s="234"/>
      <c r="N60" s="456"/>
      <c r="O60" s="229"/>
      <c r="P60" s="230"/>
      <c r="Q60" s="58"/>
      <c r="R60" s="58"/>
      <c r="S60" s="62"/>
      <c r="T60" s="58"/>
      <c r="U60" s="58"/>
      <c r="V60" s="58"/>
      <c r="W60" s="235"/>
      <c r="X60" s="65"/>
      <c r="Y60" s="235"/>
    </row>
    <row r="61" spans="1:25" ht="15.75" thickBot="1" x14ac:dyDescent="0.3">
      <c r="A61" s="5"/>
      <c r="D61" s="212"/>
      <c r="E61" s="58"/>
      <c r="F61" s="58"/>
      <c r="G61" s="58"/>
      <c r="H61" s="216"/>
      <c r="I61" s="238"/>
      <c r="J61" s="239"/>
      <c r="K61" s="78"/>
      <c r="L61" s="234"/>
      <c r="M61" s="234"/>
      <c r="N61" s="456"/>
      <c r="O61" s="229"/>
      <c r="P61" s="230"/>
      <c r="Q61" s="58"/>
      <c r="R61" s="58"/>
      <c r="S61" s="62"/>
      <c r="T61" s="58"/>
      <c r="U61" s="58"/>
      <c r="V61" s="58"/>
      <c r="W61" s="235"/>
      <c r="X61" s="404"/>
      <c r="Y61" s="405">
        <f>X59+Y59</f>
        <v>0</v>
      </c>
    </row>
    <row r="62" spans="1:25" ht="26.65" customHeight="1" thickTop="1" x14ac:dyDescent="0.2">
      <c r="D62" s="240"/>
      <c r="E62" s="241"/>
      <c r="F62" s="241"/>
      <c r="G62" s="241"/>
      <c r="H62" s="242"/>
      <c r="I62" s="240"/>
      <c r="J62" s="241"/>
      <c r="K62" s="243"/>
      <c r="L62" s="244"/>
      <c r="M62" s="244"/>
      <c r="N62" s="457"/>
      <c r="O62" s="241"/>
      <c r="P62" s="242"/>
      <c r="Q62" s="241"/>
      <c r="R62" s="241"/>
      <c r="S62" s="241"/>
      <c r="T62" s="241"/>
      <c r="U62" s="241"/>
      <c r="V62" s="241"/>
      <c r="W62" s="242"/>
      <c r="X62" s="579" t="s">
        <v>146</v>
      </c>
      <c r="Y62" s="580"/>
    </row>
    <row r="63" spans="1:25" s="25" customFormat="1" ht="15" thickBot="1" x14ac:dyDescent="0.25">
      <c r="C63" s="4"/>
      <c r="G63" s="245"/>
      <c r="H63" s="246"/>
      <c r="I63" s="246"/>
      <c r="L63" s="247"/>
      <c r="M63" s="247"/>
      <c r="X63" s="248"/>
      <c r="Y63" s="248"/>
    </row>
    <row r="64" spans="1:25" s="25" customFormat="1" ht="98.25" customHeight="1" thickBot="1" x14ac:dyDescent="0.25">
      <c r="A64" s="576" t="s">
        <v>84</v>
      </c>
      <c r="B64" s="577"/>
      <c r="C64" s="573" t="s">
        <v>251</v>
      </c>
      <c r="D64" s="574"/>
      <c r="E64" s="575"/>
      <c r="F64" s="461"/>
      <c r="G64" s="53"/>
      <c r="H64" s="53"/>
      <c r="I64" s="53"/>
      <c r="J64" s="53"/>
      <c r="K64" s="53"/>
      <c r="L64" s="53"/>
      <c r="T64" s="248"/>
      <c r="U64" s="248"/>
      <c r="V64" s="248"/>
      <c r="W64" s="62"/>
    </row>
    <row r="65" spans="1:16" ht="42" customHeight="1" thickBot="1" x14ac:dyDescent="0.3">
      <c r="A65" s="617" t="s">
        <v>112</v>
      </c>
      <c r="B65" s="618"/>
      <c r="C65" s="572" t="s">
        <v>82</v>
      </c>
      <c r="D65" s="567"/>
      <c r="E65" s="249"/>
      <c r="F65" s="250"/>
      <c r="G65" s="250"/>
      <c r="H65" s="250"/>
      <c r="I65" s="250"/>
      <c r="J65" s="250"/>
      <c r="K65" s="250"/>
      <c r="L65" s="250"/>
      <c r="M65" s="250"/>
      <c r="N65" s="563"/>
      <c r="O65" s="563"/>
      <c r="P65" s="62"/>
    </row>
    <row r="66" spans="1:16" s="25" customFormat="1" ht="39.75" x14ac:dyDescent="0.25">
      <c r="A66" s="251" t="s">
        <v>17</v>
      </c>
      <c r="B66" s="197" t="s">
        <v>166</v>
      </c>
      <c r="C66" s="198" t="s">
        <v>83</v>
      </c>
      <c r="D66" s="199" t="s">
        <v>220</v>
      </c>
      <c r="E66" s="252"/>
      <c r="F66" s="207"/>
      <c r="G66" s="207"/>
      <c r="H66" s="207"/>
      <c r="I66" s="207"/>
      <c r="J66" s="207"/>
      <c r="K66" s="207"/>
      <c r="L66" s="207"/>
      <c r="M66" s="207"/>
      <c r="N66" s="207"/>
      <c r="O66" s="207"/>
      <c r="P66" s="62"/>
    </row>
    <row r="67" spans="1:16" s="25" customFormat="1" ht="15" x14ac:dyDescent="0.25">
      <c r="A67" s="356"/>
      <c r="B67" s="357"/>
      <c r="C67" s="358"/>
      <c r="D67" s="217" t="str">
        <f t="shared" ref="D67:D74" si="25">IF($B$28=8,(IF((C67&gt;15385),15385,C67)),(IF($B$28=24,(IF((C67&gt;46154),46154,C67)),"")))</f>
        <v/>
      </c>
      <c r="E67" s="252"/>
      <c r="F67" s="462"/>
      <c r="G67" s="207"/>
      <c r="H67" s="207"/>
      <c r="I67" s="207"/>
      <c r="J67" s="207"/>
      <c r="K67" s="207"/>
      <c r="L67" s="207"/>
      <c r="M67" s="207"/>
      <c r="N67" s="207"/>
      <c r="O67" s="207"/>
      <c r="P67" s="62"/>
    </row>
    <row r="68" spans="1:16" s="25" customFormat="1" ht="15" x14ac:dyDescent="0.25">
      <c r="A68" s="356"/>
      <c r="B68" s="357"/>
      <c r="C68" s="358"/>
      <c r="D68" s="217" t="str">
        <f t="shared" si="25"/>
        <v/>
      </c>
      <c r="E68" s="252"/>
      <c r="F68" s="207"/>
      <c r="G68" s="207"/>
      <c r="H68" s="207"/>
      <c r="I68" s="207"/>
      <c r="J68" s="207"/>
      <c r="K68" s="207"/>
      <c r="L68" s="207"/>
      <c r="M68" s="207"/>
      <c r="N68" s="207"/>
      <c r="O68" s="207"/>
      <c r="P68" s="62"/>
    </row>
    <row r="69" spans="1:16" s="25" customFormat="1" ht="15" x14ac:dyDescent="0.25">
      <c r="A69" s="356"/>
      <c r="B69" s="357"/>
      <c r="C69" s="359"/>
      <c r="D69" s="217" t="str">
        <f t="shared" si="25"/>
        <v/>
      </c>
      <c r="E69" s="252"/>
      <c r="F69" s="207"/>
      <c r="G69" s="207"/>
      <c r="H69" s="207"/>
      <c r="I69" s="207"/>
      <c r="J69" s="207"/>
      <c r="K69" s="207"/>
      <c r="L69" s="207"/>
      <c r="M69" s="207"/>
      <c r="N69" s="207"/>
      <c r="O69" s="207"/>
      <c r="P69" s="62"/>
    </row>
    <row r="70" spans="1:16" s="25" customFormat="1" ht="15" x14ac:dyDescent="0.25">
      <c r="A70" s="356"/>
      <c r="B70" s="357"/>
      <c r="C70" s="358"/>
      <c r="D70" s="217" t="str">
        <f t="shared" si="25"/>
        <v/>
      </c>
      <c r="E70" s="252"/>
      <c r="F70" s="207"/>
      <c r="G70" s="207"/>
      <c r="H70" s="207"/>
      <c r="I70" s="207"/>
      <c r="J70" s="207"/>
      <c r="K70" s="207"/>
      <c r="L70" s="207"/>
      <c r="M70" s="207"/>
      <c r="N70" s="207"/>
      <c r="O70" s="207"/>
      <c r="P70" s="62"/>
    </row>
    <row r="71" spans="1:16" s="25" customFormat="1" ht="15" x14ac:dyDescent="0.2">
      <c r="A71" s="360"/>
      <c r="B71" s="361"/>
      <c r="C71" s="362"/>
      <c r="D71" s="217" t="str">
        <f t="shared" si="25"/>
        <v/>
      </c>
      <c r="E71" s="63"/>
      <c r="F71" s="62"/>
      <c r="G71" s="62"/>
      <c r="H71" s="62"/>
      <c r="I71" s="62"/>
      <c r="J71" s="62"/>
      <c r="K71" s="62"/>
      <c r="L71" s="62"/>
      <c r="M71" s="62"/>
      <c r="N71" s="62"/>
      <c r="O71" s="62"/>
      <c r="P71" s="62"/>
    </row>
    <row r="72" spans="1:16" s="25" customFormat="1" x14ac:dyDescent="0.2">
      <c r="A72" s="363"/>
      <c r="B72" s="364"/>
      <c r="C72" s="362"/>
      <c r="D72" s="217" t="str">
        <f t="shared" si="25"/>
        <v/>
      </c>
      <c r="E72" s="63"/>
      <c r="F72" s="62"/>
      <c r="G72" s="62"/>
      <c r="H72" s="62"/>
      <c r="I72" s="62"/>
      <c r="J72" s="62"/>
      <c r="K72" s="62"/>
      <c r="L72" s="62"/>
      <c r="M72" s="62"/>
      <c r="N72" s="62"/>
      <c r="O72" s="62"/>
      <c r="P72" s="62"/>
    </row>
    <row r="73" spans="1:16" s="25" customFormat="1" x14ac:dyDescent="0.2">
      <c r="A73" s="364"/>
      <c r="B73" s="364"/>
      <c r="C73" s="362"/>
      <c r="D73" s="217" t="str">
        <f t="shared" si="25"/>
        <v/>
      </c>
      <c r="E73" s="63"/>
      <c r="F73" s="62"/>
      <c r="G73" s="62"/>
      <c r="H73" s="62"/>
      <c r="I73" s="62"/>
      <c r="J73" s="62"/>
      <c r="K73" s="62"/>
      <c r="L73" s="62"/>
      <c r="M73" s="62"/>
      <c r="N73" s="62"/>
      <c r="O73" s="62"/>
      <c r="P73" s="62"/>
    </row>
    <row r="74" spans="1:16" s="25" customFormat="1" x14ac:dyDescent="0.2">
      <c r="A74" s="364"/>
      <c r="B74" s="364"/>
      <c r="C74" s="362"/>
      <c r="D74" s="217" t="str">
        <f t="shared" si="25"/>
        <v/>
      </c>
      <c r="E74" s="63"/>
      <c r="F74" s="62"/>
      <c r="G74" s="62"/>
      <c r="H74" s="62"/>
      <c r="I74" s="62"/>
      <c r="J74" s="62"/>
      <c r="K74" s="62"/>
      <c r="L74" s="62"/>
      <c r="M74" s="62"/>
      <c r="N74" s="62"/>
      <c r="O74" s="62"/>
      <c r="P74" s="62"/>
    </row>
    <row r="75" spans="1:16" s="25" customFormat="1" x14ac:dyDescent="0.2">
      <c r="A75" s="62"/>
      <c r="B75" s="62"/>
      <c r="C75" s="253"/>
      <c r="D75" s="217"/>
      <c r="E75" s="63"/>
      <c r="F75" s="62"/>
      <c r="G75" s="62"/>
      <c r="H75" s="62"/>
      <c r="I75" s="62"/>
      <c r="J75" s="62"/>
      <c r="K75" s="62"/>
      <c r="L75" s="62"/>
      <c r="M75" s="62"/>
      <c r="N75" s="62"/>
      <c r="O75" s="62"/>
      <c r="P75" s="62"/>
    </row>
    <row r="76" spans="1:16" s="25" customFormat="1" ht="15.75" thickBot="1" x14ac:dyDescent="0.3">
      <c r="A76" s="5"/>
      <c r="B76" s="62"/>
      <c r="C76" s="254">
        <f>SUM(C67:C75)</f>
        <v>0</v>
      </c>
      <c r="D76" s="254">
        <f>SUM(D67:D75)</f>
        <v>0</v>
      </c>
      <c r="E76" s="255"/>
      <c r="G76" s="247"/>
      <c r="H76" s="247"/>
      <c r="I76" s="247"/>
    </row>
    <row r="77" spans="1:16" s="25" customFormat="1" ht="15" thickTop="1" x14ac:dyDescent="0.2">
      <c r="A77" s="622" t="s">
        <v>252</v>
      </c>
      <c r="B77" s="622"/>
      <c r="C77" s="62"/>
      <c r="D77" s="387" t="s">
        <v>93</v>
      </c>
      <c r="E77" s="255"/>
      <c r="G77" s="247"/>
      <c r="H77" s="247"/>
      <c r="I77" s="247"/>
    </row>
    <row r="78" spans="1:16" s="25" customFormat="1" ht="93.75" customHeight="1" thickBot="1" x14ac:dyDescent="0.3">
      <c r="A78" s="623"/>
      <c r="B78" s="623"/>
      <c r="C78" s="110"/>
      <c r="D78" s="110"/>
      <c r="E78" s="111"/>
      <c r="G78" s="206"/>
      <c r="H78" s="245"/>
      <c r="I78" s="246"/>
      <c r="J78" s="246"/>
      <c r="K78" s="246"/>
      <c r="M78" s="247"/>
      <c r="N78" s="247"/>
      <c r="O78" s="247"/>
    </row>
    <row r="79" spans="1:16" s="25" customFormat="1" ht="15" thickBot="1" x14ac:dyDescent="0.25">
      <c r="A79" s="62"/>
      <c r="B79" s="62"/>
      <c r="C79" s="62"/>
      <c r="D79" s="62"/>
      <c r="E79" s="62"/>
      <c r="F79" s="62"/>
      <c r="I79" s="245"/>
      <c r="J79" s="246"/>
      <c r="K79" s="246"/>
      <c r="L79" s="246"/>
      <c r="N79" s="247"/>
      <c r="O79" s="247"/>
      <c r="P79" s="247"/>
    </row>
    <row r="80" spans="1:16" s="25" customFormat="1" ht="15.75" thickBot="1" x14ac:dyDescent="0.3">
      <c r="A80" s="346" t="s">
        <v>85</v>
      </c>
      <c r="B80" s="347"/>
      <c r="C80" s="115"/>
      <c r="D80" s="115"/>
      <c r="E80" s="115"/>
      <c r="F80" s="115"/>
      <c r="G80" s="116"/>
      <c r="I80" s="245"/>
      <c r="J80" s="246"/>
      <c r="K80" s="246"/>
      <c r="L80" s="246"/>
      <c r="N80" s="247"/>
      <c r="O80" s="247"/>
      <c r="P80" s="247"/>
    </row>
    <row r="81" spans="1:23" s="25" customFormat="1" x14ac:dyDescent="0.2">
      <c r="A81" s="61" t="s">
        <v>94</v>
      </c>
      <c r="B81" s="62"/>
      <c r="C81" s="62"/>
      <c r="D81" s="62"/>
      <c r="E81" s="62"/>
      <c r="F81" s="62"/>
      <c r="G81" s="63"/>
      <c r="I81" s="245"/>
      <c r="J81" s="246"/>
      <c r="K81" s="246"/>
      <c r="L81" s="246"/>
      <c r="N81" s="247"/>
      <c r="O81" s="247"/>
      <c r="P81" s="247"/>
    </row>
    <row r="82" spans="1:23" s="25" customFormat="1" ht="15" thickBot="1" x14ac:dyDescent="0.25">
      <c r="A82" s="61" t="s">
        <v>95</v>
      </c>
      <c r="B82" s="62"/>
      <c r="C82" s="62"/>
      <c r="D82" s="62"/>
      <c r="E82" s="62"/>
      <c r="F82" s="62"/>
      <c r="G82" s="63"/>
      <c r="I82" s="245"/>
      <c r="J82" s="246"/>
      <c r="K82" s="246"/>
      <c r="L82" s="246"/>
      <c r="N82" s="247"/>
      <c r="O82" s="247"/>
      <c r="P82" s="247"/>
    </row>
    <row r="83" spans="1:23" s="25" customFormat="1" ht="15.4" customHeight="1" thickBot="1" x14ac:dyDescent="0.3">
      <c r="A83" s="61"/>
      <c r="B83" s="62"/>
      <c r="C83" s="566" t="s">
        <v>82</v>
      </c>
      <c r="D83" s="571"/>
      <c r="E83" s="593" t="s">
        <v>150</v>
      </c>
      <c r="F83" s="594"/>
      <c r="G83" s="595"/>
      <c r="I83" s="245"/>
      <c r="J83" s="246"/>
      <c r="K83" s="246"/>
      <c r="L83" s="246"/>
      <c r="N83" s="247"/>
      <c r="O83" s="247"/>
      <c r="P83" s="247"/>
    </row>
    <row r="84" spans="1:23" s="25" customFormat="1" ht="157.5" x14ac:dyDescent="0.25">
      <c r="A84" s="251" t="s">
        <v>17</v>
      </c>
      <c r="B84" s="197" t="s">
        <v>166</v>
      </c>
      <c r="C84" s="198" t="s">
        <v>83</v>
      </c>
      <c r="D84" s="199" t="s">
        <v>98</v>
      </c>
      <c r="E84" s="474" t="s">
        <v>272</v>
      </c>
      <c r="F84" s="475" t="s">
        <v>271</v>
      </c>
      <c r="G84" s="256" t="s">
        <v>119</v>
      </c>
      <c r="I84" s="245"/>
      <c r="J84" s="246"/>
      <c r="K84" s="246"/>
      <c r="L84" s="246"/>
      <c r="N84" s="247"/>
      <c r="O84" s="247"/>
      <c r="P84" s="247"/>
    </row>
    <row r="85" spans="1:23" s="25" customFormat="1" ht="15" x14ac:dyDescent="0.25">
      <c r="A85" s="365"/>
      <c r="B85" s="357"/>
      <c r="C85" s="366"/>
      <c r="D85" s="217" t="str">
        <f>IF($B$28=8,(IF((C85&gt;15385),15385,C85)),(IF($B$28=24,(IF((C85&gt;20833),20833,C85)),"")))</f>
        <v/>
      </c>
      <c r="E85" s="366"/>
      <c r="F85" s="467" t="str">
        <f>IF($B$28=8,(IF((E85&gt;15385),15385,E85)),(IF($B$28=24,(IF((E85&gt;46154),46154,E85)),"")))</f>
        <v/>
      </c>
      <c r="G85" s="257">
        <f>MIN(D85,F85)</f>
        <v>0</v>
      </c>
      <c r="H85" s="179"/>
      <c r="I85" s="258"/>
      <c r="J85" s="259"/>
      <c r="K85" s="246"/>
      <c r="L85" s="246"/>
      <c r="N85" s="247"/>
      <c r="O85" s="247"/>
      <c r="P85" s="247"/>
    </row>
    <row r="86" spans="1:23" s="25" customFormat="1" ht="15" x14ac:dyDescent="0.25">
      <c r="A86" s="365"/>
      <c r="B86" s="357"/>
      <c r="C86" s="366"/>
      <c r="D86" s="217" t="str">
        <f>IF($B$28=8,(IF((C86&gt;15385),15385,C86)),(IF($B$28=24,(IF((C86&gt;20833),20833,C86)),"")))</f>
        <v/>
      </c>
      <c r="E86" s="366"/>
      <c r="F86" s="467" t="str">
        <f>IF($B$28=8,(IF((E86&gt;15385),15385,E86)),(IF($B$28=24,(IF((E86&gt;20833),20833,E86)),"")))</f>
        <v/>
      </c>
      <c r="G86" s="257">
        <f t="shared" ref="G86:G89" si="26">MIN(D86,F86)</f>
        <v>0</v>
      </c>
      <c r="I86" s="245"/>
      <c r="J86" s="246"/>
      <c r="K86" s="246"/>
      <c r="L86" s="246"/>
      <c r="N86" s="247"/>
      <c r="O86" s="247"/>
      <c r="P86" s="247"/>
    </row>
    <row r="87" spans="1:23" s="25" customFormat="1" ht="15" x14ac:dyDescent="0.25">
      <c r="A87" s="365"/>
      <c r="B87" s="357"/>
      <c r="C87" s="367"/>
      <c r="D87" s="217" t="str">
        <f>IF($B$28=8,(IF((C87&gt;15385),15385,C87)),(IF($B$28=24,(IF((C87&gt;20833),20833,C87)),"")))</f>
        <v/>
      </c>
      <c r="E87" s="366"/>
      <c r="F87" s="467" t="str">
        <f t="shared" ref="F87:F89" si="27">IF($B$28=8,(IF((E87&gt;15385),15385,E87)),(IF($B$28=24,(IF((E87&gt;46154),46154,E87)),"")))</f>
        <v/>
      </c>
      <c r="G87" s="257">
        <f t="shared" si="26"/>
        <v>0</v>
      </c>
      <c r="J87" s="246"/>
      <c r="K87" s="246"/>
      <c r="L87" s="246"/>
      <c r="N87" s="247"/>
      <c r="O87" s="247"/>
      <c r="P87" s="247"/>
    </row>
    <row r="88" spans="1:23" s="25" customFormat="1" ht="15" x14ac:dyDescent="0.25">
      <c r="A88" s="365"/>
      <c r="B88" s="357"/>
      <c r="C88" s="366"/>
      <c r="D88" s="217" t="str">
        <f>IF($B$28=8,(IF((C88&gt;15385),15385,C88)),(IF($B$28=24,(IF((C88&gt;20833),20833,C88)),"")))</f>
        <v/>
      </c>
      <c r="E88" s="366"/>
      <c r="F88" s="467" t="str">
        <f t="shared" si="27"/>
        <v/>
      </c>
      <c r="G88" s="257">
        <f t="shared" si="26"/>
        <v>0</v>
      </c>
      <c r="I88" s="245"/>
      <c r="J88" s="246"/>
      <c r="K88" s="246"/>
      <c r="L88" s="246"/>
      <c r="N88" s="247"/>
      <c r="O88" s="247"/>
      <c r="P88" s="247"/>
    </row>
    <row r="89" spans="1:23" s="25" customFormat="1" ht="15" x14ac:dyDescent="0.2">
      <c r="A89" s="368"/>
      <c r="B89" s="369"/>
      <c r="C89" s="370"/>
      <c r="D89" s="217" t="str">
        <f>IF($B$28=8,(IF((C89&gt;15385),15385,C89)),(IF($B$28=24,(IF((C89&gt;20833),20833,C89)),"")))</f>
        <v/>
      </c>
      <c r="E89" s="371"/>
      <c r="F89" s="467" t="str">
        <f t="shared" si="27"/>
        <v/>
      </c>
      <c r="G89" s="257">
        <f t="shared" si="26"/>
        <v>0</v>
      </c>
      <c r="I89" s="245"/>
      <c r="J89" s="246"/>
      <c r="K89" s="246"/>
      <c r="L89" s="246"/>
      <c r="N89" s="247"/>
      <c r="O89" s="247"/>
      <c r="P89" s="247"/>
    </row>
    <row r="90" spans="1:23" s="25" customFormat="1" x14ac:dyDescent="0.2">
      <c r="A90" s="61"/>
      <c r="B90" s="62"/>
      <c r="C90" s="253"/>
      <c r="D90" s="217"/>
      <c r="E90" s="260"/>
      <c r="F90" s="260"/>
      <c r="G90" s="257"/>
      <c r="I90" s="245"/>
      <c r="J90" s="246"/>
      <c r="K90" s="246"/>
      <c r="L90" s="246"/>
      <c r="N90" s="247"/>
      <c r="O90" s="247"/>
      <c r="P90" s="247"/>
    </row>
    <row r="91" spans="1:23" s="25" customFormat="1" ht="15.75" thickBot="1" x14ac:dyDescent="0.3">
      <c r="A91" s="261"/>
      <c r="B91" s="62"/>
      <c r="C91" s="262">
        <f>SUM(C85:C90)</f>
        <v>0</v>
      </c>
      <c r="D91" s="262">
        <f>SUM(D85:D90)</f>
        <v>0</v>
      </c>
      <c r="E91" s="262">
        <f>SUM(E85:E90)</f>
        <v>0</v>
      </c>
      <c r="F91" s="262"/>
      <c r="G91" s="263">
        <f>SUM(G85:G90)</f>
        <v>0</v>
      </c>
      <c r="I91" s="245"/>
      <c r="J91" s="246"/>
      <c r="K91" s="246"/>
      <c r="L91" s="246"/>
      <c r="N91" s="247"/>
      <c r="O91" s="247"/>
      <c r="P91" s="247"/>
    </row>
    <row r="92" spans="1:23" s="25" customFormat="1" ht="23.65" customHeight="1" thickTop="1" x14ac:dyDescent="0.2">
      <c r="A92" s="622" t="s">
        <v>252</v>
      </c>
      <c r="B92" s="622"/>
      <c r="C92" s="264"/>
      <c r="D92" s="62"/>
      <c r="E92" s="248"/>
      <c r="F92" s="248"/>
      <c r="G92" s="389" t="s">
        <v>96</v>
      </c>
      <c r="I92" s="447"/>
      <c r="J92" s="246"/>
      <c r="K92" s="246"/>
      <c r="L92" s="246"/>
      <c r="N92" s="247"/>
      <c r="O92" s="247"/>
      <c r="P92" s="247"/>
    </row>
    <row r="93" spans="1:23" s="25" customFormat="1" ht="88.9" customHeight="1" thickBot="1" x14ac:dyDescent="0.25">
      <c r="A93" s="623"/>
      <c r="B93" s="623"/>
      <c r="C93" s="265"/>
      <c r="D93" s="266"/>
      <c r="E93" s="267"/>
      <c r="F93" s="267"/>
      <c r="G93" s="111"/>
      <c r="I93" s="245"/>
      <c r="J93" s="246"/>
      <c r="K93" s="246"/>
      <c r="L93" s="246"/>
      <c r="N93" s="247"/>
      <c r="O93" s="247"/>
      <c r="P93" s="247"/>
    </row>
    <row r="94" spans="1:23" s="25" customFormat="1" ht="15" thickBot="1" x14ac:dyDescent="0.25">
      <c r="C94" s="264"/>
      <c r="D94" s="217"/>
      <c r="E94" s="248"/>
      <c r="H94" s="245"/>
      <c r="I94" s="246"/>
      <c r="J94" s="246"/>
      <c r="K94" s="246"/>
      <c r="M94" s="247"/>
      <c r="N94" s="247"/>
      <c r="O94" s="247"/>
    </row>
    <row r="95" spans="1:23" s="25" customFormat="1" x14ac:dyDescent="0.2">
      <c r="A95" s="268"/>
      <c r="B95" s="269"/>
      <c r="C95" s="270"/>
      <c r="D95" s="271"/>
      <c r="E95" s="272"/>
      <c r="F95" s="269"/>
      <c r="G95" s="269"/>
      <c r="H95" s="273"/>
      <c r="Q95" s="246"/>
      <c r="R95" s="246"/>
      <c r="S95" s="246"/>
      <c r="T95" s="246"/>
      <c r="U95" s="246"/>
      <c r="V95" s="246"/>
      <c r="W95" s="246"/>
    </row>
    <row r="96" spans="1:23" ht="37.5" customHeight="1" x14ac:dyDescent="0.2">
      <c r="A96" s="581" t="s">
        <v>179</v>
      </c>
      <c r="B96" s="582"/>
      <c r="C96" s="582"/>
      <c r="D96" s="582"/>
      <c r="E96" s="582"/>
      <c r="F96" s="582"/>
      <c r="G96" s="582"/>
      <c r="H96" s="583"/>
      <c r="Q96" s="274"/>
      <c r="R96" s="274"/>
      <c r="S96" s="274"/>
      <c r="T96" s="274"/>
      <c r="U96" s="274"/>
      <c r="V96" s="274"/>
      <c r="W96" s="274"/>
    </row>
    <row r="97" spans="1:23" ht="51" customHeight="1" x14ac:dyDescent="0.2">
      <c r="A97" s="619" t="s">
        <v>180</v>
      </c>
      <c r="B97" s="620"/>
      <c r="C97" s="620"/>
      <c r="D97" s="620"/>
      <c r="E97" s="620"/>
      <c r="F97" s="620"/>
      <c r="G97" s="620"/>
      <c r="H97" s="621"/>
      <c r="Q97" s="274"/>
      <c r="R97" s="274"/>
      <c r="S97" s="274"/>
      <c r="T97" s="274"/>
      <c r="U97" s="274"/>
      <c r="V97" s="274"/>
      <c r="W97" s="274"/>
    </row>
    <row r="98" spans="1:23" ht="15.75" x14ac:dyDescent="0.25">
      <c r="A98" s="372" t="s">
        <v>181</v>
      </c>
      <c r="B98" s="373"/>
      <c r="C98" s="374"/>
      <c r="D98" s="375"/>
      <c r="E98" s="375"/>
      <c r="F98" s="373"/>
      <c r="G98" s="373"/>
      <c r="H98" s="376"/>
      <c r="Q98" s="274"/>
      <c r="R98" s="274"/>
      <c r="S98" s="274"/>
      <c r="T98" s="274"/>
      <c r="U98" s="274"/>
      <c r="V98" s="274"/>
      <c r="W98" s="274"/>
    </row>
    <row r="99" spans="1:23" ht="15.75" x14ac:dyDescent="0.25">
      <c r="A99" s="464" t="s">
        <v>273</v>
      </c>
      <c r="B99" s="465"/>
      <c r="C99" s="465"/>
      <c r="D99" s="465"/>
      <c r="E99" s="465"/>
      <c r="F99" s="463"/>
      <c r="G99" s="377"/>
      <c r="H99" s="376"/>
      <c r="Q99" s="274"/>
      <c r="R99" s="274"/>
      <c r="S99" s="274"/>
      <c r="T99" s="274"/>
      <c r="U99" s="274"/>
      <c r="V99" s="274"/>
      <c r="W99" s="274"/>
    </row>
    <row r="100" spans="1:23" ht="15" x14ac:dyDescent="0.2">
      <c r="A100" s="378" t="s">
        <v>172</v>
      </c>
      <c r="B100" s="379"/>
      <c r="C100" s="379"/>
      <c r="D100" s="379"/>
      <c r="E100" s="379"/>
      <c r="F100" s="379"/>
      <c r="G100" s="379"/>
      <c r="H100" s="380"/>
      <c r="Q100" s="274"/>
      <c r="R100" s="274"/>
      <c r="S100" s="274"/>
      <c r="T100" s="274"/>
      <c r="U100" s="274"/>
      <c r="V100" s="274"/>
      <c r="W100" s="274"/>
    </row>
    <row r="101" spans="1:23" ht="15.75" x14ac:dyDescent="0.25">
      <c r="A101" s="378" t="s">
        <v>182</v>
      </c>
      <c r="B101" s="379"/>
      <c r="C101" s="379"/>
      <c r="D101" s="379"/>
      <c r="E101" s="379"/>
      <c r="F101" s="379"/>
      <c r="G101" s="379"/>
      <c r="H101" s="380"/>
      <c r="Q101" s="274"/>
      <c r="R101" s="274"/>
      <c r="S101" s="274"/>
      <c r="T101" s="274"/>
      <c r="U101" s="274"/>
      <c r="V101" s="274"/>
      <c r="W101" s="274"/>
    </row>
    <row r="102" spans="1:23" ht="34.5" customHeight="1" x14ac:dyDescent="0.2">
      <c r="A102" s="581" t="s">
        <v>183</v>
      </c>
      <c r="B102" s="582"/>
      <c r="C102" s="582"/>
      <c r="D102" s="582"/>
      <c r="E102" s="582"/>
      <c r="F102" s="582"/>
      <c r="G102" s="582"/>
      <c r="H102" s="583"/>
      <c r="J102" s="275"/>
      <c r="K102" s="275"/>
      <c r="Q102" s="274"/>
      <c r="R102" s="274"/>
      <c r="S102" s="274"/>
      <c r="T102" s="274"/>
      <c r="U102" s="274"/>
      <c r="V102" s="274"/>
      <c r="W102" s="274"/>
    </row>
    <row r="103" spans="1:23" ht="15" x14ac:dyDescent="0.2">
      <c r="A103" s="378" t="s">
        <v>37</v>
      </c>
      <c r="B103" s="379"/>
      <c r="C103" s="379"/>
      <c r="D103" s="379"/>
      <c r="E103" s="379"/>
      <c r="F103" s="379"/>
      <c r="G103" s="379"/>
      <c r="H103" s="380"/>
      <c r="Q103" s="274"/>
      <c r="R103" s="274"/>
      <c r="S103" s="274"/>
      <c r="T103" s="274"/>
      <c r="U103" s="274"/>
      <c r="V103" s="274"/>
      <c r="W103" s="274"/>
    </row>
    <row r="104" spans="1:23" ht="15.75" thickBot="1" x14ac:dyDescent="0.25">
      <c r="A104" s="381"/>
      <c r="B104" s="382"/>
      <c r="C104" s="382"/>
      <c r="D104" s="382"/>
      <c r="E104" s="382"/>
      <c r="F104" s="382"/>
      <c r="G104" s="382"/>
      <c r="H104" s="383"/>
      <c r="M104" s="276"/>
      <c r="O104" s="276"/>
      <c r="R104" s="274"/>
      <c r="S104" s="274"/>
      <c r="T104" s="274"/>
      <c r="U104" s="274"/>
      <c r="V104" s="274"/>
    </row>
    <row r="105" spans="1:23" ht="15.75" thickBot="1" x14ac:dyDescent="0.25">
      <c r="A105" s="384"/>
      <c r="B105" s="384"/>
      <c r="C105" s="384"/>
      <c r="D105" s="384"/>
      <c r="E105" s="384"/>
      <c r="F105" s="384"/>
      <c r="G105" s="384"/>
      <c r="H105" s="384"/>
      <c r="M105" s="276"/>
      <c r="O105" s="276"/>
      <c r="R105" s="274"/>
      <c r="S105" s="274"/>
      <c r="T105" s="274"/>
      <c r="U105" s="274"/>
      <c r="V105" s="274"/>
    </row>
    <row r="106" spans="1:23" x14ac:dyDescent="0.2">
      <c r="A106" s="596" t="s">
        <v>184</v>
      </c>
      <c r="B106" s="597"/>
      <c r="C106" s="597"/>
      <c r="D106" s="597"/>
      <c r="E106" s="597"/>
      <c r="F106" s="597"/>
      <c r="G106" s="597"/>
      <c r="H106" s="598"/>
      <c r="M106" s="276"/>
      <c r="N106" s="276"/>
      <c r="O106" s="276"/>
      <c r="R106" s="274"/>
      <c r="S106" s="274"/>
      <c r="T106" s="274"/>
      <c r="U106" s="274"/>
      <c r="V106" s="274"/>
      <c r="W106" s="277"/>
    </row>
    <row r="107" spans="1:23" ht="22.15" customHeight="1" thickBot="1" x14ac:dyDescent="0.25">
      <c r="A107" s="599"/>
      <c r="B107" s="600"/>
      <c r="C107" s="600"/>
      <c r="D107" s="600"/>
      <c r="E107" s="600"/>
      <c r="F107" s="600"/>
      <c r="G107" s="600"/>
      <c r="H107" s="601"/>
      <c r="M107" s="276"/>
      <c r="N107" s="276"/>
      <c r="O107" s="276"/>
      <c r="R107" s="274"/>
      <c r="S107" s="274"/>
      <c r="T107" s="274"/>
      <c r="U107" s="274"/>
      <c r="V107" s="274"/>
      <c r="W107" s="277"/>
    </row>
    <row r="108" spans="1:23" ht="15.75" thickBot="1" x14ac:dyDescent="0.25">
      <c r="A108" s="384"/>
      <c r="B108" s="384"/>
      <c r="C108" s="384"/>
      <c r="D108" s="384"/>
      <c r="E108" s="384"/>
      <c r="F108" s="384"/>
      <c r="G108" s="384"/>
      <c r="H108" s="384"/>
      <c r="M108" s="276"/>
      <c r="O108" s="276"/>
      <c r="R108" s="274"/>
      <c r="S108" s="274"/>
      <c r="T108" s="274"/>
      <c r="U108" s="274"/>
      <c r="V108" s="274"/>
    </row>
    <row r="109" spans="1:23" x14ac:dyDescent="0.2">
      <c r="A109" s="602" t="s">
        <v>226</v>
      </c>
      <c r="B109" s="543"/>
      <c r="C109" s="543"/>
      <c r="D109" s="543"/>
      <c r="E109" s="543"/>
      <c r="F109" s="543"/>
      <c r="G109" s="543"/>
      <c r="H109" s="544"/>
      <c r="M109" s="276"/>
      <c r="O109" s="276"/>
      <c r="R109" s="274"/>
      <c r="S109" s="274"/>
      <c r="T109" s="274"/>
      <c r="U109" s="274"/>
      <c r="V109" s="274"/>
    </row>
    <row r="110" spans="1:23" ht="33.4" customHeight="1" thickBot="1" x14ac:dyDescent="0.25">
      <c r="A110" s="545"/>
      <c r="B110" s="546"/>
      <c r="C110" s="546"/>
      <c r="D110" s="546"/>
      <c r="E110" s="546"/>
      <c r="F110" s="546"/>
      <c r="G110" s="546"/>
      <c r="H110" s="547"/>
      <c r="M110" s="276"/>
      <c r="O110" s="276"/>
      <c r="R110" s="274"/>
      <c r="S110" s="274"/>
      <c r="T110" s="274"/>
      <c r="U110" s="274"/>
      <c r="V110" s="274"/>
    </row>
    <row r="111" spans="1:23" ht="15.75" thickBot="1" x14ac:dyDescent="0.25">
      <c r="A111" s="384"/>
      <c r="B111" s="384"/>
      <c r="C111" s="384"/>
      <c r="D111" s="384"/>
      <c r="E111" s="384"/>
      <c r="F111" s="384"/>
      <c r="G111" s="384"/>
      <c r="H111" s="384"/>
      <c r="M111" s="276"/>
      <c r="O111" s="276"/>
      <c r="R111" s="274"/>
      <c r="S111" s="274"/>
      <c r="T111" s="274"/>
      <c r="U111" s="274"/>
      <c r="V111" s="274"/>
    </row>
    <row r="112" spans="1:23" ht="18.399999999999999" customHeight="1" thickBot="1" x14ac:dyDescent="0.25">
      <c r="A112" s="603" t="s">
        <v>185</v>
      </c>
      <c r="B112" s="604"/>
      <c r="C112" s="604"/>
      <c r="D112" s="604"/>
      <c r="E112" s="604"/>
      <c r="F112" s="604"/>
      <c r="G112" s="604"/>
      <c r="H112" s="605"/>
      <c r="M112" s="276"/>
      <c r="O112" s="276"/>
      <c r="R112" s="274"/>
      <c r="S112" s="274"/>
      <c r="T112" s="274"/>
      <c r="U112" s="274"/>
      <c r="V112" s="274"/>
    </row>
    <row r="113" spans="1:23" ht="15.75" thickBot="1" x14ac:dyDescent="0.25">
      <c r="A113" s="385"/>
      <c r="B113" s="385"/>
      <c r="C113" s="385"/>
      <c r="D113" s="385"/>
      <c r="E113" s="385"/>
      <c r="F113" s="385"/>
      <c r="G113" s="385"/>
      <c r="H113" s="386"/>
      <c r="M113" s="276"/>
      <c r="N113" s="276"/>
      <c r="O113" s="276"/>
      <c r="R113" s="274"/>
      <c r="S113" s="274"/>
      <c r="T113" s="274"/>
      <c r="U113" s="274"/>
      <c r="V113" s="274"/>
      <c r="W113" s="277"/>
    </row>
    <row r="114" spans="1:23" x14ac:dyDescent="0.2">
      <c r="A114" s="584" t="s">
        <v>227</v>
      </c>
      <c r="B114" s="585"/>
      <c r="C114" s="585"/>
      <c r="D114" s="585"/>
      <c r="E114" s="585"/>
      <c r="F114" s="585"/>
      <c r="G114" s="585"/>
      <c r="H114" s="586"/>
      <c r="V114" s="279"/>
      <c r="W114" s="279"/>
    </row>
    <row r="115" spans="1:23" x14ac:dyDescent="0.2">
      <c r="A115" s="587"/>
      <c r="B115" s="588"/>
      <c r="C115" s="588"/>
      <c r="D115" s="588"/>
      <c r="E115" s="588"/>
      <c r="F115" s="588"/>
      <c r="G115" s="588"/>
      <c r="H115" s="589"/>
      <c r="V115" s="279"/>
      <c r="W115" s="279"/>
    </row>
    <row r="116" spans="1:23" x14ac:dyDescent="0.2">
      <c r="A116" s="587"/>
      <c r="B116" s="588"/>
      <c r="C116" s="588"/>
      <c r="D116" s="588"/>
      <c r="E116" s="588"/>
      <c r="F116" s="588"/>
      <c r="G116" s="588"/>
      <c r="H116" s="589"/>
      <c r="V116" s="279"/>
      <c r="W116" s="279"/>
    </row>
    <row r="117" spans="1:23" x14ac:dyDescent="0.2">
      <c r="A117" s="587"/>
      <c r="B117" s="588"/>
      <c r="C117" s="588"/>
      <c r="D117" s="588"/>
      <c r="E117" s="588"/>
      <c r="F117" s="588"/>
      <c r="G117" s="588"/>
      <c r="H117" s="589"/>
      <c r="V117" s="279"/>
      <c r="W117" s="279"/>
    </row>
    <row r="118" spans="1:23" x14ac:dyDescent="0.2">
      <c r="A118" s="587"/>
      <c r="B118" s="588"/>
      <c r="C118" s="588"/>
      <c r="D118" s="588"/>
      <c r="E118" s="588"/>
      <c r="F118" s="588"/>
      <c r="G118" s="588"/>
      <c r="H118" s="589"/>
      <c r="V118" s="279"/>
      <c r="W118" s="279"/>
    </row>
    <row r="119" spans="1:23" ht="154.15" customHeight="1" thickBot="1" x14ac:dyDescent="0.25">
      <c r="A119" s="590"/>
      <c r="B119" s="591"/>
      <c r="C119" s="591"/>
      <c r="D119" s="591"/>
      <c r="E119" s="591"/>
      <c r="F119" s="591"/>
      <c r="G119" s="591"/>
      <c r="H119" s="592"/>
      <c r="J119" s="25"/>
      <c r="K119" s="25"/>
      <c r="L119" s="25"/>
    </row>
    <row r="120" spans="1:23" ht="28.15" customHeight="1" thickBot="1" x14ac:dyDescent="0.25">
      <c r="A120" s="281"/>
      <c r="B120" s="281"/>
      <c r="C120" s="281"/>
      <c r="D120" s="281"/>
      <c r="E120" s="281"/>
      <c r="F120" s="281"/>
      <c r="G120" s="281"/>
      <c r="H120" s="281"/>
      <c r="J120" s="25"/>
      <c r="K120" s="25"/>
      <c r="L120" s="25"/>
      <c r="O120" s="25"/>
      <c r="P120" s="25"/>
    </row>
    <row r="121" spans="1:23" ht="32.65" customHeight="1" thickBot="1" x14ac:dyDescent="0.3">
      <c r="A121" s="613" t="s">
        <v>250</v>
      </c>
      <c r="B121" s="614"/>
      <c r="C121" s="614"/>
      <c r="D121" s="614"/>
      <c r="E121" s="614"/>
      <c r="F121" s="614"/>
      <c r="G121" s="614"/>
      <c r="H121" s="615"/>
      <c r="J121" s="25"/>
      <c r="K121" s="25"/>
      <c r="L121" s="25"/>
      <c r="O121" s="25"/>
      <c r="P121" s="25"/>
    </row>
    <row r="122" spans="1:23" ht="15.75" thickBot="1" x14ac:dyDescent="0.25">
      <c r="A122" s="281"/>
      <c r="B122" s="281"/>
      <c r="C122" s="281"/>
      <c r="D122" s="281"/>
      <c r="E122" s="281"/>
      <c r="F122" s="281"/>
      <c r="G122" s="281"/>
      <c r="H122" s="281"/>
      <c r="J122" s="25"/>
      <c r="K122" s="25"/>
      <c r="L122" s="25"/>
      <c r="O122" s="25"/>
      <c r="P122" s="25"/>
    </row>
    <row r="123" spans="1:23" x14ac:dyDescent="0.2">
      <c r="A123" s="606" t="s">
        <v>275</v>
      </c>
      <c r="B123" s="607"/>
      <c r="C123" s="607"/>
      <c r="D123" s="607"/>
      <c r="E123" s="607"/>
      <c r="F123" s="607"/>
      <c r="G123" s="607"/>
      <c r="H123" s="608"/>
      <c r="J123" s="25"/>
      <c r="K123" s="25"/>
      <c r="L123" s="25"/>
      <c r="O123" s="25"/>
      <c r="P123" s="25"/>
    </row>
    <row r="124" spans="1:23" ht="24.4" customHeight="1" thickBot="1" x14ac:dyDescent="0.25">
      <c r="A124" s="609"/>
      <c r="B124" s="610"/>
      <c r="C124" s="610"/>
      <c r="D124" s="610"/>
      <c r="E124" s="610"/>
      <c r="F124" s="610"/>
      <c r="G124" s="610"/>
      <c r="H124" s="611"/>
      <c r="O124" s="25"/>
      <c r="P124" s="25"/>
    </row>
    <row r="125" spans="1:23" ht="15.75" thickBot="1" x14ac:dyDescent="0.25">
      <c r="A125" s="281"/>
      <c r="B125" s="281"/>
      <c r="C125" s="281"/>
      <c r="D125" s="281"/>
      <c r="E125" s="281"/>
      <c r="F125" s="281"/>
      <c r="G125" s="281"/>
      <c r="H125" s="281"/>
      <c r="O125" s="25"/>
      <c r="P125" s="25"/>
    </row>
    <row r="126" spans="1:23" ht="50.25" customHeight="1" thickBot="1" x14ac:dyDescent="0.3">
      <c r="A126" s="613" t="s">
        <v>235</v>
      </c>
      <c r="B126" s="614"/>
      <c r="C126" s="614"/>
      <c r="D126" s="614"/>
      <c r="E126" s="614"/>
      <c r="F126" s="614"/>
      <c r="G126" s="614"/>
      <c r="H126" s="615"/>
      <c r="J126" s="25"/>
      <c r="O126" s="25"/>
      <c r="P126" s="25"/>
    </row>
    <row r="127" spans="1:23" ht="15.75" thickBot="1" x14ac:dyDescent="0.25">
      <c r="A127" s="281"/>
      <c r="B127" s="281"/>
      <c r="C127" s="281"/>
      <c r="D127" s="281"/>
      <c r="E127" s="281"/>
      <c r="F127" s="281"/>
      <c r="G127" s="281"/>
      <c r="H127" s="281"/>
      <c r="J127" s="25"/>
      <c r="O127" s="25"/>
      <c r="P127" s="25"/>
    </row>
    <row r="128" spans="1:23" ht="15" customHeight="1" x14ac:dyDescent="0.2">
      <c r="A128" s="606" t="s">
        <v>278</v>
      </c>
      <c r="B128" s="607"/>
      <c r="C128" s="607"/>
      <c r="D128" s="607"/>
      <c r="E128" s="607"/>
      <c r="F128" s="607"/>
      <c r="G128" s="607"/>
      <c r="H128" s="608"/>
      <c r="J128" s="25"/>
      <c r="O128" s="25"/>
      <c r="P128" s="25"/>
    </row>
    <row r="129" spans="1:21" ht="21.95" customHeight="1" thickBot="1" x14ac:dyDescent="0.25">
      <c r="A129" s="609"/>
      <c r="B129" s="610"/>
      <c r="C129" s="610"/>
      <c r="D129" s="610"/>
      <c r="E129" s="610"/>
      <c r="F129" s="610"/>
      <c r="G129" s="610"/>
      <c r="H129" s="611"/>
      <c r="J129" s="25"/>
      <c r="O129" s="25"/>
      <c r="P129" s="25"/>
    </row>
    <row r="130" spans="1:21" ht="14.25" customHeight="1" thickBot="1" x14ac:dyDescent="0.25">
      <c r="A130" s="281"/>
      <c r="B130" s="281"/>
      <c r="C130" s="281"/>
      <c r="D130" s="281"/>
      <c r="E130" s="281"/>
      <c r="F130" s="281"/>
      <c r="G130" s="281"/>
      <c r="H130" s="281"/>
      <c r="J130" s="25"/>
      <c r="O130" s="25"/>
      <c r="P130" s="25"/>
    </row>
    <row r="131" spans="1:21" s="58" customFormat="1" ht="52.9" customHeight="1" thickBot="1" x14ac:dyDescent="0.25">
      <c r="A131" s="612" t="s">
        <v>249</v>
      </c>
      <c r="B131" s="604"/>
      <c r="C131" s="604"/>
      <c r="D131" s="604"/>
      <c r="E131" s="604"/>
      <c r="F131" s="604"/>
      <c r="G131" s="604"/>
      <c r="H131" s="605"/>
      <c r="I131" s="171"/>
      <c r="J131" s="466"/>
      <c r="K131" s="171"/>
      <c r="L131" s="171"/>
      <c r="M131" s="171"/>
      <c r="N131" s="171"/>
      <c r="P131" s="45"/>
    </row>
    <row r="132" spans="1:21" ht="15" thickBot="1" x14ac:dyDescent="0.25">
      <c r="J132" s="25"/>
      <c r="O132" s="25"/>
      <c r="P132" s="25"/>
    </row>
    <row r="133" spans="1:21" s="7" customFormat="1" ht="20.25" x14ac:dyDescent="0.3">
      <c r="A133" s="514" t="s">
        <v>284</v>
      </c>
      <c r="B133" s="515"/>
      <c r="C133" s="515"/>
      <c r="D133" s="515"/>
      <c r="E133" s="515"/>
      <c r="F133" s="515"/>
      <c r="G133" s="515"/>
      <c r="H133" s="409"/>
      <c r="I133" s="91"/>
      <c r="J133" s="92"/>
      <c r="K133" s="92"/>
      <c r="L133" s="92"/>
      <c r="M133" s="92"/>
      <c r="N133" s="93"/>
      <c r="O133" s="92"/>
      <c r="P133" s="9"/>
      <c r="Q133" s="92"/>
      <c r="R133" s="92"/>
      <c r="S133" s="92"/>
      <c r="T133" s="9"/>
      <c r="U133" s="9"/>
    </row>
    <row r="134" spans="1:21" s="7" customFormat="1" ht="18" x14ac:dyDescent="0.25">
      <c r="A134" s="125" t="s">
        <v>29</v>
      </c>
      <c r="B134" s="94" t="s">
        <v>28</v>
      </c>
      <c r="C134" s="95"/>
      <c r="D134" s="94"/>
      <c r="E134" s="95"/>
      <c r="F134" s="95"/>
      <c r="G134" s="95"/>
      <c r="H134" s="96"/>
      <c r="I134" s="9"/>
      <c r="J134" s="9"/>
      <c r="K134" s="9"/>
      <c r="L134" s="9"/>
      <c r="M134" s="9"/>
      <c r="N134" s="9"/>
      <c r="O134" s="9"/>
      <c r="P134" s="9"/>
      <c r="Q134" s="9"/>
      <c r="R134" s="9"/>
      <c r="S134" s="9"/>
      <c r="T134" s="9"/>
      <c r="U134" s="9"/>
    </row>
    <row r="135" spans="1:21" s="7" customFormat="1" ht="18" x14ac:dyDescent="0.25">
      <c r="A135" s="125"/>
      <c r="B135" s="94" t="s">
        <v>60</v>
      </c>
      <c r="C135" s="95"/>
      <c r="D135" s="94"/>
      <c r="E135" s="95"/>
      <c r="F135" s="95"/>
      <c r="G135" s="95"/>
      <c r="H135" s="96"/>
      <c r="I135" s="9"/>
      <c r="J135" s="9"/>
      <c r="K135" s="9"/>
      <c r="L135" s="9"/>
      <c r="M135" s="9"/>
      <c r="N135" s="9"/>
      <c r="O135" s="9"/>
      <c r="P135" s="9"/>
      <c r="Q135" s="9"/>
      <c r="R135" s="9"/>
      <c r="S135" s="9"/>
      <c r="T135" s="9"/>
      <c r="U135" s="9"/>
    </row>
    <row r="136" spans="1:21" s="7" customFormat="1" ht="18" customHeight="1" x14ac:dyDescent="0.3">
      <c r="A136" s="128"/>
      <c r="B136" s="94" t="s">
        <v>280</v>
      </c>
      <c r="C136" s="417"/>
      <c r="D136" s="417"/>
      <c r="E136" s="418"/>
      <c r="F136" s="419"/>
      <c r="G136" s="419"/>
      <c r="H136" s="423"/>
      <c r="I136" s="425"/>
      <c r="J136" s="425"/>
      <c r="K136" s="425"/>
      <c r="L136" s="426"/>
      <c r="M136" s="425"/>
      <c r="N136" s="91"/>
      <c r="O136" s="91"/>
      <c r="P136" s="91"/>
      <c r="Q136" s="91"/>
      <c r="R136" s="91"/>
    </row>
    <row r="137" spans="1:21" ht="21" thickBot="1" x14ac:dyDescent="0.35">
      <c r="A137" s="501" t="s">
        <v>153</v>
      </c>
      <c r="B137" s="502"/>
      <c r="C137" s="502"/>
      <c r="D137" s="502"/>
      <c r="E137" s="502"/>
      <c r="F137" s="502"/>
      <c r="G137" s="502"/>
      <c r="H137" s="503"/>
      <c r="I137" s="91"/>
      <c r="J137" s="91"/>
      <c r="K137" s="91"/>
      <c r="L137" s="91"/>
      <c r="M137" s="91"/>
      <c r="N137" s="91"/>
      <c r="O137" s="91"/>
      <c r="P137" s="91"/>
      <c r="Q137" s="91"/>
      <c r="R137" s="91"/>
      <c r="S137" s="91"/>
      <c r="T137" s="25"/>
      <c r="U137" s="25"/>
    </row>
    <row r="138" spans="1:21" x14ac:dyDescent="0.2">
      <c r="P138" s="58"/>
    </row>
  </sheetData>
  <sheetProtection algorithmName="SHA-512" hashValue="EK8XV7zOkJZRZ2S6sKgDeBNabDJJy3/kOsykHdS2lkrhylAIMkXSxLTfOB8JSfzBPKfttmC81ni97LtMjMZcTA==" saltValue="ZgxohprUUXep5GvxXuSMSw==" spinCount="100000" sheet="1" formatColumns="0" formatRows="0" insertRows="0" sort="0"/>
  <protectedRanges>
    <protectedRange sqref="A57:Y57" name="Range7"/>
    <protectedRange sqref="A67:C74 A85:C89 E85:E89 D89 F89:G89 D74" name="Range5"/>
    <protectedRange sqref="I38:I57 K38:L57 Q38:R57 T38:T57" name="Range4"/>
    <protectedRange sqref="A38:D56" name="Range2"/>
    <protectedRange sqref="A57:G57 X57 I57:P57" name="Range1"/>
    <protectedRange sqref="F38:G57" name="Range3"/>
    <protectedRange sqref="A57:G57 I57:X57" name="Range6"/>
  </protectedRanges>
  <sortState xmlns:xlrd2="http://schemas.microsoft.com/office/spreadsheetml/2017/richdata2" ref="A39:B47">
    <sortCondition ref="A39"/>
  </sortState>
  <mergeCells count="36">
    <mergeCell ref="A34:C34"/>
    <mergeCell ref="A65:B65"/>
    <mergeCell ref="C83:D83"/>
    <mergeCell ref="A96:H96"/>
    <mergeCell ref="A97:H97"/>
    <mergeCell ref="A77:B78"/>
    <mergeCell ref="A92:B93"/>
    <mergeCell ref="A102:H102"/>
    <mergeCell ref="A114:H119"/>
    <mergeCell ref="E83:G83"/>
    <mergeCell ref="A137:H137"/>
    <mergeCell ref="A106:H107"/>
    <mergeCell ref="A109:H110"/>
    <mergeCell ref="A112:H112"/>
    <mergeCell ref="A123:H124"/>
    <mergeCell ref="A131:H131"/>
    <mergeCell ref="A126:H126"/>
    <mergeCell ref="A121:H121"/>
    <mergeCell ref="A133:G133"/>
    <mergeCell ref="A128:H129"/>
    <mergeCell ref="B8:J8"/>
    <mergeCell ref="B7:J7"/>
    <mergeCell ref="X35:Y35"/>
    <mergeCell ref="N65:O65"/>
    <mergeCell ref="A35:C35"/>
    <mergeCell ref="A12:H13"/>
    <mergeCell ref="N35:P35"/>
    <mergeCell ref="D34:P34"/>
    <mergeCell ref="Q35:W35"/>
    <mergeCell ref="I35:M35"/>
    <mergeCell ref="D35:H35"/>
    <mergeCell ref="C65:D65"/>
    <mergeCell ref="C64:E64"/>
    <mergeCell ref="A64:B64"/>
    <mergeCell ref="C26:G26"/>
    <mergeCell ref="X62:Y62"/>
  </mergeCells>
  <dataValidations count="2">
    <dataValidation type="list" allowBlank="1" showInputMessage="1" showErrorMessage="1" sqref="C38:C57" xr:uid="{0DB1DED7-FE08-4876-8AF6-118EC17DDFEB}">
      <formula1>"H, S"</formula1>
    </dataValidation>
    <dataValidation type="whole" allowBlank="1" showInputMessage="1" showErrorMessage="1" sqref="E85" xr:uid="{6FDAE67A-37DE-4181-A56E-52DCA39583B4}">
      <formula1>0</formula1>
      <formula2>20833</formula2>
    </dataValidation>
  </dataValidations>
  <hyperlinks>
    <hyperlink ref="B134" r:id="rId1" display="at aicpa.org/sba." xr:uid="{65E2D415-1DDC-46EC-B004-818DE1AFAB3E}"/>
    <hyperlink ref="B135" r:id="rId2" display="The SBA forgiveness application is online here:" xr:uid="{54A2192A-BBE3-446A-9B9D-B1B99C6537B3}"/>
    <hyperlink ref="B136" r:id="rId3" display="Forgivness application instructions are available here. " xr:uid="{004BB3C3-70B7-41C6-A341-A8CB4E3E9158}"/>
  </hyperlinks>
  <pageMargins left="0.7" right="0.7" top="0.75" bottom="0.75" header="0.3" footer="0.3"/>
  <pageSetup scale="41" fitToHeight="2" orientation="landscape"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DCA83-5128-4A50-A13E-D950E6465906}">
  <dimension ref="A1:AC68"/>
  <sheetViews>
    <sheetView zoomScale="70" zoomScaleNormal="70" workbookViewId="0"/>
  </sheetViews>
  <sheetFormatPr defaultColWidth="9" defaultRowHeight="14.25" x14ac:dyDescent="0.2"/>
  <cols>
    <col min="1" max="11" width="9" style="4"/>
    <col min="12" max="12" width="13.7109375" style="4" customWidth="1"/>
    <col min="13" max="13" width="11.5703125" style="4" customWidth="1"/>
    <col min="14" max="14" width="35.7109375" style="4" customWidth="1"/>
    <col min="15" max="15" width="4.7109375" style="4" customWidth="1"/>
    <col min="16" max="16" width="32" style="4" customWidth="1"/>
    <col min="17" max="17" width="4.28515625" style="4" customWidth="1"/>
    <col min="18" max="18" width="13.7109375" style="4" customWidth="1"/>
    <col min="19" max="16384" width="9" style="4"/>
  </cols>
  <sheetData>
    <row r="1" spans="1:29" ht="20.25" x14ac:dyDescent="0.3">
      <c r="A1" s="3" t="s">
        <v>5</v>
      </c>
      <c r="D1" s="9"/>
    </row>
    <row r="2" spans="1:29" ht="20.25" x14ac:dyDescent="0.3">
      <c r="A2" s="3" t="s">
        <v>1</v>
      </c>
      <c r="D2" s="25"/>
    </row>
    <row r="3" spans="1:29" ht="20.25" x14ac:dyDescent="0.3">
      <c r="A3" s="31" t="s">
        <v>231</v>
      </c>
      <c r="D3" s="25"/>
    </row>
    <row r="4" spans="1:29" ht="20.25" x14ac:dyDescent="0.3">
      <c r="A4" s="30" t="s">
        <v>281</v>
      </c>
      <c r="C4" s="25"/>
      <c r="D4" s="25"/>
      <c r="Q4" s="58"/>
    </row>
    <row r="5" spans="1:29" x14ac:dyDescent="0.2">
      <c r="P5" s="25"/>
      <c r="Q5" s="25"/>
      <c r="R5" s="25"/>
      <c r="S5" s="25"/>
    </row>
    <row r="6" spans="1:29" s="1" customFormat="1" ht="18.75" x14ac:dyDescent="0.3">
      <c r="A6" s="310"/>
      <c r="B6" s="313" t="s">
        <v>102</v>
      </c>
      <c r="C6" s="7"/>
      <c r="D6" s="7"/>
      <c r="E6" s="7"/>
      <c r="F6" s="4"/>
      <c r="G6" s="4"/>
      <c r="H6" s="4"/>
      <c r="I6" s="4"/>
      <c r="J6" s="4"/>
      <c r="K6" s="4"/>
      <c r="L6" s="4"/>
      <c r="M6" s="4"/>
      <c r="N6" s="4"/>
      <c r="O6" s="4"/>
      <c r="P6" s="4"/>
      <c r="Q6" s="7"/>
      <c r="R6" s="7"/>
      <c r="S6" s="7"/>
      <c r="V6" s="7"/>
      <c r="W6" s="7"/>
      <c r="X6" s="7"/>
      <c r="Y6" s="7"/>
      <c r="Z6" s="7"/>
      <c r="AA6" s="7"/>
      <c r="AB6" s="7"/>
      <c r="AC6" s="7"/>
    </row>
    <row r="7" spans="1:29" s="1" customFormat="1" ht="42" customHeight="1" x14ac:dyDescent="0.3">
      <c r="B7" s="523" t="s">
        <v>173</v>
      </c>
      <c r="C7" s="523"/>
      <c r="D7" s="523"/>
      <c r="E7" s="523"/>
      <c r="F7" s="523"/>
      <c r="G7" s="523"/>
      <c r="H7" s="523"/>
      <c r="I7" s="523"/>
      <c r="J7" s="523"/>
      <c r="K7" s="523"/>
      <c r="L7" s="523"/>
      <c r="M7" s="523"/>
      <c r="N7" s="523"/>
      <c r="O7" s="523"/>
      <c r="P7" s="523"/>
      <c r="Q7" s="523"/>
      <c r="R7" s="523"/>
      <c r="S7" s="523"/>
      <c r="V7" s="7"/>
      <c r="W7" s="7"/>
      <c r="X7" s="7"/>
      <c r="Y7" s="7"/>
      <c r="Z7" s="7"/>
      <c r="AA7" s="7"/>
      <c r="AB7" s="7"/>
      <c r="AC7" s="7"/>
    </row>
    <row r="8" spans="1:29" s="1" customFormat="1" ht="18" customHeight="1" x14ac:dyDescent="0.3">
      <c r="A8" s="312"/>
      <c r="B8" s="484" t="s">
        <v>104</v>
      </c>
      <c r="C8" s="484"/>
      <c r="D8" s="484"/>
      <c r="E8" s="484"/>
      <c r="F8" s="484"/>
      <c r="G8" s="484"/>
      <c r="H8" s="484"/>
      <c r="I8" s="484"/>
      <c r="J8" s="484"/>
      <c r="K8" s="484"/>
      <c r="L8" s="484"/>
      <c r="M8" s="484"/>
      <c r="N8" s="484"/>
      <c r="O8" s="484"/>
      <c r="P8" s="484"/>
      <c r="Q8" s="484"/>
      <c r="R8" s="484"/>
      <c r="S8" s="484"/>
      <c r="V8" s="7"/>
      <c r="W8" s="7"/>
      <c r="X8" s="7"/>
      <c r="Y8" s="7"/>
      <c r="Z8" s="7"/>
      <c r="AA8" s="7"/>
      <c r="AB8" s="7"/>
      <c r="AC8" s="7"/>
    </row>
    <row r="9" spans="1:29" x14ac:dyDescent="0.2">
      <c r="I9" s="25"/>
      <c r="J9" s="25"/>
      <c r="K9" s="25"/>
      <c r="L9" s="25"/>
      <c r="M9" s="25"/>
      <c r="N9" s="25"/>
    </row>
    <row r="10" spans="1:29" ht="18" x14ac:dyDescent="0.25">
      <c r="A10" s="11" t="s">
        <v>18</v>
      </c>
      <c r="I10" s="62"/>
      <c r="J10" s="25"/>
      <c r="K10" s="25"/>
      <c r="L10" s="25"/>
      <c r="M10" s="25"/>
      <c r="N10" s="280"/>
      <c r="O10" s="25"/>
      <c r="P10" s="25"/>
      <c r="Q10" s="25"/>
    </row>
    <row r="11" spans="1:29" x14ac:dyDescent="0.2">
      <c r="A11" s="34" t="s">
        <v>228</v>
      </c>
    </row>
    <row r="12" spans="1:29" ht="28.5" customHeight="1" x14ac:dyDescent="0.2">
      <c r="A12" s="34"/>
      <c r="B12" s="627" t="s">
        <v>133</v>
      </c>
      <c r="C12" s="627"/>
      <c r="D12" s="627"/>
      <c r="E12" s="627"/>
      <c r="F12" s="627"/>
      <c r="G12" s="627"/>
      <c r="H12" s="627"/>
      <c r="I12" s="627"/>
      <c r="J12" s="627"/>
      <c r="K12" s="627"/>
      <c r="L12" s="627"/>
      <c r="M12" s="627"/>
      <c r="N12" s="627"/>
      <c r="O12" s="627"/>
      <c r="P12" s="627"/>
      <c r="Q12" s="627"/>
      <c r="R12" s="627"/>
    </row>
    <row r="13" spans="1:29" ht="15" thickBot="1" x14ac:dyDescent="0.25">
      <c r="A13" s="34"/>
    </row>
    <row r="14" spans="1:29" ht="68.45" customHeight="1" x14ac:dyDescent="0.25">
      <c r="A14" s="628" t="s">
        <v>115</v>
      </c>
      <c r="B14" s="629"/>
      <c r="C14" s="629"/>
      <c r="D14" s="629"/>
      <c r="E14" s="629"/>
      <c r="F14" s="629"/>
      <c r="G14" s="629"/>
      <c r="H14" s="629"/>
      <c r="I14" s="629"/>
      <c r="J14" s="629"/>
      <c r="K14" s="629"/>
      <c r="L14" s="629"/>
      <c r="M14" s="629"/>
      <c r="N14" s="282" t="s">
        <v>186</v>
      </c>
      <c r="O14" s="283"/>
      <c r="P14" s="282" t="s">
        <v>187</v>
      </c>
      <c r="Q14" s="59"/>
      <c r="R14" s="59"/>
      <c r="S14" s="60"/>
    </row>
    <row r="15" spans="1:29" ht="15" customHeight="1" x14ac:dyDescent="0.25">
      <c r="A15" s="70"/>
      <c r="B15" s="284" t="s">
        <v>229</v>
      </c>
      <c r="C15" s="470"/>
      <c r="D15" s="470"/>
      <c r="E15" s="470"/>
      <c r="F15" s="470"/>
      <c r="G15" s="470"/>
      <c r="H15" s="470"/>
      <c r="I15" s="470"/>
      <c r="J15" s="470"/>
      <c r="K15" s="470"/>
      <c r="L15" s="470"/>
      <c r="M15" s="470"/>
      <c r="N15" s="285"/>
      <c r="O15" s="286"/>
      <c r="P15" s="285"/>
      <c r="Q15" s="58"/>
      <c r="R15" s="58"/>
      <c r="S15" s="105"/>
    </row>
    <row r="16" spans="1:29" ht="15" customHeight="1" x14ac:dyDescent="0.25">
      <c r="A16" s="70"/>
      <c r="B16" s="284"/>
      <c r="C16" s="470"/>
      <c r="D16" s="470"/>
      <c r="E16" s="470"/>
      <c r="F16" s="470"/>
      <c r="G16" s="470"/>
      <c r="H16" s="470"/>
      <c r="I16" s="470"/>
      <c r="J16" s="470"/>
      <c r="K16" s="470"/>
      <c r="L16" s="470"/>
      <c r="M16" s="470"/>
      <c r="N16" s="285"/>
      <c r="O16" s="286"/>
      <c r="P16" s="285"/>
      <c r="Q16" s="58"/>
      <c r="R16" s="58"/>
      <c r="S16" s="105"/>
    </row>
    <row r="17" spans="1:22" ht="26.65" customHeight="1" x14ac:dyDescent="0.25">
      <c r="A17" s="630" t="s">
        <v>134</v>
      </c>
      <c r="B17" s="631"/>
      <c r="C17" s="631"/>
      <c r="D17" s="631"/>
      <c r="E17" s="631"/>
      <c r="F17" s="631"/>
      <c r="G17" s="631"/>
      <c r="H17" s="631"/>
      <c r="I17" s="631"/>
      <c r="J17" s="631"/>
      <c r="K17" s="631"/>
      <c r="L17" s="631"/>
      <c r="M17" s="287" t="s">
        <v>114</v>
      </c>
      <c r="N17" s="310"/>
      <c r="O17" s="470"/>
      <c r="P17" s="310"/>
      <c r="Q17" s="58"/>
      <c r="R17" s="58"/>
      <c r="S17" s="105"/>
    </row>
    <row r="18" spans="1:22" x14ac:dyDescent="0.2">
      <c r="A18" s="70"/>
      <c r="B18" s="58"/>
      <c r="C18" s="58"/>
      <c r="D18" s="58"/>
      <c r="E18" s="58"/>
      <c r="F18" s="58"/>
      <c r="G18" s="58"/>
      <c r="H18" s="58"/>
      <c r="I18" s="58"/>
      <c r="J18" s="58"/>
      <c r="K18" s="58"/>
      <c r="L18" s="58"/>
      <c r="M18" s="278"/>
      <c r="N18" s="288"/>
      <c r="O18" s="58"/>
      <c r="P18" s="58"/>
      <c r="Q18" s="58"/>
      <c r="R18" s="58"/>
      <c r="S18" s="105"/>
    </row>
    <row r="19" spans="1:22" x14ac:dyDescent="0.2">
      <c r="A19" s="121" t="s">
        <v>120</v>
      </c>
      <c r="B19" s="58"/>
      <c r="C19" s="58"/>
      <c r="D19" s="58"/>
      <c r="E19" s="58"/>
      <c r="F19" s="58"/>
      <c r="G19" s="58"/>
      <c r="H19" s="58"/>
      <c r="I19" s="58"/>
      <c r="J19" s="58"/>
      <c r="K19" s="58"/>
      <c r="L19" s="58"/>
      <c r="M19" s="278"/>
      <c r="N19" s="288"/>
      <c r="O19" s="58"/>
      <c r="P19" s="58"/>
      <c r="Q19" s="58"/>
      <c r="R19" s="58"/>
      <c r="S19" s="105"/>
    </row>
    <row r="20" spans="1:22" ht="18" x14ac:dyDescent="0.25">
      <c r="A20" s="70" t="s">
        <v>116</v>
      </c>
      <c r="B20" s="58"/>
      <c r="C20" s="58"/>
      <c r="D20" s="58"/>
      <c r="E20" s="58"/>
      <c r="F20" s="58"/>
      <c r="G20" s="58"/>
      <c r="H20" s="58"/>
      <c r="I20" s="58"/>
      <c r="J20" s="58"/>
      <c r="K20" s="58"/>
      <c r="L20" s="58"/>
      <c r="M20" s="287" t="s">
        <v>114</v>
      </c>
      <c r="N20" s="289"/>
      <c r="O20" s="62"/>
      <c r="P20" s="289"/>
      <c r="Q20" s="62"/>
      <c r="R20" s="310"/>
      <c r="S20" s="63"/>
      <c r="T20" s="25"/>
      <c r="U20" s="25"/>
      <c r="V20" s="25"/>
    </row>
    <row r="21" spans="1:22" x14ac:dyDescent="0.2">
      <c r="A21" s="70"/>
      <c r="B21" s="58"/>
      <c r="C21" s="58"/>
      <c r="D21" s="58"/>
      <c r="E21" s="58"/>
      <c r="F21" s="58"/>
      <c r="G21" s="58"/>
      <c r="H21" s="58"/>
      <c r="I21" s="58"/>
      <c r="J21" s="58"/>
      <c r="K21" s="58"/>
      <c r="L21" s="58"/>
      <c r="M21" s="278"/>
      <c r="N21" s="289"/>
      <c r="O21" s="62"/>
      <c r="P21" s="289"/>
      <c r="Q21" s="62"/>
      <c r="R21" s="290"/>
      <c r="S21" s="63"/>
      <c r="T21" s="25"/>
      <c r="U21" s="25"/>
      <c r="V21" s="25"/>
    </row>
    <row r="22" spans="1:22" ht="15" x14ac:dyDescent="0.25">
      <c r="A22" s="394" t="s">
        <v>122</v>
      </c>
      <c r="B22" s="58"/>
      <c r="C22" s="58"/>
      <c r="D22" s="58"/>
      <c r="E22" s="58"/>
      <c r="F22" s="58"/>
      <c r="G22" s="58"/>
      <c r="H22" s="58"/>
      <c r="I22" s="58"/>
      <c r="J22" s="58"/>
      <c r="K22" s="58"/>
      <c r="L22" s="58"/>
      <c r="M22" s="278"/>
      <c r="N22" s="289"/>
      <c r="O22" s="62"/>
      <c r="P22" s="289"/>
      <c r="Q22" s="62"/>
      <c r="R22" s="290"/>
      <c r="S22" s="63"/>
      <c r="T22" s="25"/>
      <c r="U22" s="25"/>
      <c r="V22" s="25"/>
    </row>
    <row r="23" spans="1:22" ht="18" x14ac:dyDescent="0.25">
      <c r="A23" s="70" t="s">
        <v>121</v>
      </c>
      <c r="B23" s="58"/>
      <c r="C23" s="58"/>
      <c r="D23" s="58"/>
      <c r="E23" s="58"/>
      <c r="F23" s="58"/>
      <c r="G23" s="58"/>
      <c r="H23" s="58"/>
      <c r="I23" s="58"/>
      <c r="J23" s="58"/>
      <c r="K23" s="58"/>
      <c r="L23" s="58"/>
      <c r="M23" s="287" t="s">
        <v>114</v>
      </c>
      <c r="N23" s="289"/>
      <c r="O23" s="62"/>
      <c r="P23" s="289"/>
      <c r="Q23" s="62"/>
      <c r="R23" s="310"/>
      <c r="S23" s="63"/>
      <c r="T23" s="25"/>
      <c r="U23" s="25"/>
      <c r="V23" s="25"/>
    </row>
    <row r="24" spans="1:22" ht="15" thickBot="1" x14ac:dyDescent="0.25">
      <c r="A24" s="70"/>
      <c r="B24" s="58"/>
      <c r="C24" s="58"/>
      <c r="D24" s="58"/>
      <c r="E24" s="58"/>
      <c r="F24" s="58"/>
      <c r="G24" s="58"/>
      <c r="H24" s="58"/>
      <c r="I24" s="58"/>
      <c r="J24" s="58"/>
      <c r="K24" s="58"/>
      <c r="L24" s="58"/>
      <c r="M24" s="278"/>
      <c r="N24" s="289"/>
      <c r="O24" s="62"/>
      <c r="P24" s="289"/>
      <c r="Q24" s="62"/>
      <c r="R24" s="290"/>
      <c r="S24" s="63"/>
      <c r="T24" s="25"/>
      <c r="U24" s="25"/>
      <c r="V24" s="25"/>
    </row>
    <row r="25" spans="1:22" ht="18.75" thickBot="1" x14ac:dyDescent="0.3">
      <c r="A25" s="624" t="s">
        <v>188</v>
      </c>
      <c r="B25" s="625"/>
      <c r="C25" s="625"/>
      <c r="D25" s="625"/>
      <c r="E25" s="625"/>
      <c r="F25" s="625"/>
      <c r="G25" s="625"/>
      <c r="H25" s="625"/>
      <c r="I25" s="625"/>
      <c r="J25" s="625"/>
      <c r="K25" s="625"/>
      <c r="L25" s="625"/>
      <c r="M25" s="625"/>
      <c r="N25" s="625"/>
      <c r="O25" s="625"/>
      <c r="P25" s="626"/>
      <c r="Q25" s="25"/>
      <c r="R25" s="395"/>
      <c r="S25" s="63"/>
      <c r="T25" s="25"/>
      <c r="U25" s="25"/>
      <c r="V25" s="25"/>
    </row>
    <row r="26" spans="1:22" x14ac:dyDescent="0.2">
      <c r="A26" s="291" t="s">
        <v>117</v>
      </c>
      <c r="B26" s="58"/>
      <c r="C26" s="58"/>
      <c r="D26" s="58"/>
      <c r="E26" s="58"/>
      <c r="F26" s="58"/>
      <c r="G26" s="58"/>
      <c r="H26" s="58"/>
      <c r="I26" s="58"/>
      <c r="J26" s="58"/>
      <c r="K26" s="58"/>
      <c r="L26" s="58"/>
      <c r="M26" s="58"/>
      <c r="N26" s="289"/>
      <c r="O26" s="62"/>
      <c r="P26" s="289"/>
      <c r="Q26" s="58"/>
      <c r="R26" s="58"/>
      <c r="S26" s="105"/>
    </row>
    <row r="27" spans="1:22" ht="18" x14ac:dyDescent="0.25">
      <c r="A27" s="291" t="s">
        <v>123</v>
      </c>
      <c r="B27" s="58"/>
      <c r="C27" s="58"/>
      <c r="D27" s="58"/>
      <c r="E27" s="58"/>
      <c r="F27" s="58"/>
      <c r="G27" s="58"/>
      <c r="H27" s="58"/>
      <c r="I27" s="58"/>
      <c r="J27" s="58"/>
      <c r="K27" s="58"/>
      <c r="L27" s="58"/>
      <c r="M27" s="58"/>
      <c r="N27" s="289"/>
      <c r="O27" s="62"/>
      <c r="P27" s="289"/>
      <c r="Q27" s="58"/>
      <c r="R27" s="310"/>
      <c r="S27" s="105"/>
    </row>
    <row r="28" spans="1:22" ht="15" thickBot="1" x14ac:dyDescent="0.25">
      <c r="A28" s="55"/>
      <c r="B28" s="56"/>
      <c r="C28" s="56"/>
      <c r="D28" s="56"/>
      <c r="E28" s="56"/>
      <c r="F28" s="56"/>
      <c r="G28" s="56"/>
      <c r="H28" s="56"/>
      <c r="I28" s="56"/>
      <c r="J28" s="56"/>
      <c r="K28" s="56"/>
      <c r="L28" s="56"/>
      <c r="M28" s="56"/>
      <c r="N28" s="56"/>
      <c r="O28" s="56"/>
      <c r="P28" s="56"/>
      <c r="Q28" s="56"/>
      <c r="R28" s="56"/>
      <c r="S28" s="57"/>
    </row>
    <row r="29" spans="1:22" ht="15" thickBot="1" x14ac:dyDescent="0.25">
      <c r="A29" s="292"/>
      <c r="B29" s="58"/>
      <c r="C29" s="58"/>
      <c r="D29" s="58"/>
      <c r="E29" s="58"/>
      <c r="F29" s="58"/>
      <c r="G29" s="58"/>
      <c r="H29" s="58"/>
      <c r="I29" s="58"/>
      <c r="J29" s="58"/>
      <c r="K29" s="58"/>
      <c r="L29" s="58"/>
      <c r="M29" s="58"/>
      <c r="N29" s="58"/>
      <c r="O29" s="58"/>
      <c r="P29" s="58"/>
      <c r="Q29" s="58"/>
      <c r="R29" s="58"/>
      <c r="S29" s="58"/>
    </row>
    <row r="30" spans="1:22" ht="15.75" x14ac:dyDescent="0.25">
      <c r="A30" s="140" t="s">
        <v>238</v>
      </c>
      <c r="B30" s="103"/>
      <c r="C30" s="59"/>
      <c r="D30" s="59"/>
      <c r="E30" s="59"/>
      <c r="F30" s="59"/>
      <c r="G30" s="59"/>
      <c r="H30" s="59"/>
      <c r="I30" s="59"/>
      <c r="J30" s="59"/>
      <c r="K30" s="59"/>
      <c r="L30" s="59"/>
      <c r="M30" s="59"/>
      <c r="N30" s="59"/>
      <c r="O30" s="60"/>
    </row>
    <row r="31" spans="1:22" x14ac:dyDescent="0.2">
      <c r="A31" s="70"/>
      <c r="B31" s="58"/>
      <c r="C31" s="58"/>
      <c r="D31" s="58"/>
      <c r="E31" s="58"/>
      <c r="F31" s="58"/>
      <c r="G31" s="58"/>
      <c r="H31" s="58"/>
      <c r="I31" s="58"/>
      <c r="J31" s="58"/>
      <c r="K31" s="58"/>
      <c r="L31" s="62"/>
      <c r="M31" s="62"/>
      <c r="N31" s="278"/>
      <c r="O31" s="105"/>
      <c r="P31" s="413"/>
    </row>
    <row r="32" spans="1:22" ht="31.5" customHeight="1" x14ac:dyDescent="0.25">
      <c r="A32" s="639" t="s">
        <v>221</v>
      </c>
      <c r="B32" s="538"/>
      <c r="C32" s="538"/>
      <c r="D32" s="538"/>
      <c r="E32" s="538"/>
      <c r="F32" s="538"/>
      <c r="G32" s="538"/>
      <c r="H32" s="538"/>
      <c r="I32" s="538"/>
      <c r="J32" s="538"/>
      <c r="K32" s="538"/>
      <c r="L32" s="538"/>
      <c r="M32" s="62"/>
      <c r="N32" s="310"/>
      <c r="O32" s="293"/>
      <c r="P32" s="294"/>
      <c r="Q32" s="294"/>
      <c r="R32" s="294"/>
      <c r="S32" s="294"/>
    </row>
    <row r="33" spans="1:23" s="25" customFormat="1" x14ac:dyDescent="0.2">
      <c r="A33" s="295"/>
      <c r="B33" s="473"/>
      <c r="C33" s="473"/>
      <c r="D33" s="473"/>
      <c r="E33" s="473"/>
      <c r="F33" s="473"/>
      <c r="G33" s="473"/>
      <c r="H33" s="473"/>
      <c r="I33" s="473"/>
      <c r="J33" s="473"/>
      <c r="K33" s="62"/>
      <c r="L33" s="62"/>
      <c r="M33" s="62"/>
      <c r="N33" s="296"/>
      <c r="O33" s="297"/>
    </row>
    <row r="34" spans="1:23" ht="34.5" customHeight="1" x14ac:dyDescent="0.25">
      <c r="A34" s="537" t="s">
        <v>222</v>
      </c>
      <c r="B34" s="538"/>
      <c r="C34" s="538"/>
      <c r="D34" s="538"/>
      <c r="E34" s="538"/>
      <c r="F34" s="538"/>
      <c r="G34" s="538"/>
      <c r="H34" s="538"/>
      <c r="I34" s="538"/>
      <c r="J34" s="538"/>
      <c r="K34" s="538"/>
      <c r="L34" s="538"/>
      <c r="M34" s="62"/>
      <c r="N34" s="310"/>
      <c r="O34" s="293"/>
      <c r="P34" s="294"/>
      <c r="Q34" s="294"/>
      <c r="R34" s="294"/>
      <c r="S34" s="294"/>
    </row>
    <row r="35" spans="1:23" x14ac:dyDescent="0.2">
      <c r="A35" s="471"/>
      <c r="B35" s="472"/>
      <c r="C35" s="472"/>
      <c r="D35" s="472"/>
      <c r="E35" s="472"/>
      <c r="F35" s="472"/>
      <c r="G35" s="472"/>
      <c r="H35" s="472"/>
      <c r="I35" s="472"/>
      <c r="J35" s="472"/>
      <c r="K35" s="58"/>
      <c r="L35" s="62"/>
      <c r="M35" s="62"/>
      <c r="N35" s="298"/>
      <c r="O35" s="293"/>
    </row>
    <row r="36" spans="1:23" ht="49.5" customHeight="1" x14ac:dyDescent="0.2">
      <c r="A36" s="639" t="s">
        <v>223</v>
      </c>
      <c r="B36" s="538"/>
      <c r="C36" s="538"/>
      <c r="D36" s="538"/>
      <c r="E36" s="538"/>
      <c r="F36" s="538"/>
      <c r="G36" s="538"/>
      <c r="H36" s="538"/>
      <c r="I36" s="538"/>
      <c r="J36" s="538"/>
      <c r="K36" s="538"/>
      <c r="L36" s="538"/>
      <c r="M36" s="62"/>
      <c r="N36" s="299" t="str">
        <f>IF(N32=N34,"",(IF(N34&gt;N32,"Proceed to step 4", "Complete line 13 of PPP Schedule A by dividing line 12 by line 11 of that schedule")))</f>
        <v/>
      </c>
      <c r="O36" s="105"/>
      <c r="P36" s="25"/>
      <c r="Q36" s="25"/>
      <c r="R36" s="25"/>
      <c r="S36" s="25"/>
      <c r="T36" s="25"/>
      <c r="U36" s="25"/>
      <c r="V36" s="25"/>
      <c r="W36" s="25"/>
    </row>
    <row r="37" spans="1:23" ht="15" x14ac:dyDescent="0.2">
      <c r="A37" s="471"/>
      <c r="B37" s="472"/>
      <c r="C37" s="472"/>
      <c r="D37" s="472"/>
      <c r="E37" s="472"/>
      <c r="F37" s="472"/>
      <c r="G37" s="472"/>
      <c r="H37" s="472"/>
      <c r="I37" s="472"/>
      <c r="J37" s="472"/>
      <c r="K37" s="58"/>
      <c r="L37" s="62"/>
      <c r="M37" s="62"/>
      <c r="N37" s="300"/>
      <c r="O37" s="105"/>
    </row>
    <row r="38" spans="1:23" ht="14.25" customHeight="1" x14ac:dyDescent="0.25">
      <c r="A38" s="640" t="s">
        <v>224</v>
      </c>
      <c r="B38" s="641"/>
      <c r="C38" s="641"/>
      <c r="D38" s="641"/>
      <c r="E38" s="641"/>
      <c r="F38" s="641"/>
      <c r="G38" s="641"/>
      <c r="H38" s="641"/>
      <c r="I38" s="641"/>
      <c r="J38" s="641"/>
      <c r="K38" s="641"/>
      <c r="L38" s="641"/>
      <c r="M38" s="62"/>
      <c r="N38" s="310"/>
      <c r="O38" s="293"/>
      <c r="P38" s="301"/>
      <c r="Q38" s="302"/>
      <c r="R38" s="302"/>
      <c r="S38" s="302"/>
    </row>
    <row r="39" spans="1:23" x14ac:dyDescent="0.2">
      <c r="A39" s="70"/>
      <c r="B39" s="58"/>
      <c r="C39" s="58"/>
      <c r="D39" s="58"/>
      <c r="E39" s="58"/>
      <c r="F39" s="58"/>
      <c r="G39" s="58"/>
      <c r="H39" s="58"/>
      <c r="I39" s="58"/>
      <c r="J39" s="58"/>
      <c r="K39" s="58"/>
      <c r="L39" s="62"/>
      <c r="M39" s="62"/>
      <c r="N39" s="303"/>
      <c r="O39" s="293"/>
    </row>
    <row r="40" spans="1:23" ht="52.5" customHeight="1" x14ac:dyDescent="0.2">
      <c r="A40" s="537" t="s">
        <v>225</v>
      </c>
      <c r="B40" s="538"/>
      <c r="C40" s="538"/>
      <c r="D40" s="538"/>
      <c r="E40" s="538"/>
      <c r="F40" s="538"/>
      <c r="G40" s="538"/>
      <c r="H40" s="538"/>
      <c r="I40" s="538"/>
      <c r="J40" s="538"/>
      <c r="K40" s="538"/>
      <c r="L40" s="538"/>
      <c r="M40" s="62"/>
      <c r="N40" s="148" t="str">
        <f>IF((AND(N38&gt;=N34,N38&gt;0,N34&gt;0)),"Enter 1.0 on line 13 of PPP Schedule A",(IF(AND(N38&lt;N34,N38&gt;0,N34&gt;0),"Complete line 13 of PPP Schedule A by dividing link 12 by line 11 of that schedule","")))</f>
        <v/>
      </c>
      <c r="O40" s="105"/>
      <c r="P40" s="25"/>
      <c r="Q40" s="25"/>
      <c r="R40" s="25"/>
      <c r="S40" s="25"/>
      <c r="T40" s="25"/>
      <c r="U40" s="25"/>
      <c r="V40" s="25"/>
      <c r="W40" s="25"/>
    </row>
    <row r="41" spans="1:23" ht="15" thickBot="1" x14ac:dyDescent="0.25">
      <c r="A41" s="55"/>
      <c r="B41" s="56"/>
      <c r="C41" s="56"/>
      <c r="D41" s="56"/>
      <c r="E41" s="56"/>
      <c r="F41" s="56"/>
      <c r="G41" s="56"/>
      <c r="H41" s="56"/>
      <c r="I41" s="56"/>
      <c r="J41" s="56"/>
      <c r="K41" s="56"/>
      <c r="L41" s="110"/>
      <c r="M41" s="110"/>
      <c r="N41" s="304"/>
      <c r="O41" s="57"/>
    </row>
    <row r="42" spans="1:23" ht="15" thickBot="1" x14ac:dyDescent="0.25">
      <c r="L42" s="25"/>
      <c r="M42" s="25"/>
    </row>
    <row r="43" spans="1:23" ht="14.25" customHeight="1" x14ac:dyDescent="0.2">
      <c r="A43" s="533" t="s">
        <v>215</v>
      </c>
      <c r="B43" s="534"/>
      <c r="C43" s="534"/>
      <c r="D43" s="534"/>
      <c r="E43" s="534"/>
      <c r="F43" s="534"/>
      <c r="G43" s="534"/>
      <c r="H43" s="534"/>
      <c r="I43" s="534"/>
      <c r="J43" s="534"/>
      <c r="K43" s="534"/>
      <c r="L43" s="534"/>
      <c r="M43" s="534"/>
      <c r="N43" s="534"/>
      <c r="O43" s="535"/>
    </row>
    <row r="44" spans="1:23" x14ac:dyDescent="0.2">
      <c r="A44" s="537"/>
      <c r="B44" s="538"/>
      <c r="C44" s="538"/>
      <c r="D44" s="538"/>
      <c r="E44" s="538"/>
      <c r="F44" s="538"/>
      <c r="G44" s="538"/>
      <c r="H44" s="538"/>
      <c r="I44" s="538"/>
      <c r="J44" s="538"/>
      <c r="K44" s="538"/>
      <c r="L44" s="538"/>
      <c r="M44" s="538"/>
      <c r="N44" s="538"/>
      <c r="O44" s="632"/>
    </row>
    <row r="45" spans="1:23" x14ac:dyDescent="0.2">
      <c r="A45" s="537"/>
      <c r="B45" s="538"/>
      <c r="C45" s="538"/>
      <c r="D45" s="538"/>
      <c r="E45" s="538"/>
      <c r="F45" s="538"/>
      <c r="G45" s="538"/>
      <c r="H45" s="538"/>
      <c r="I45" s="538"/>
      <c r="J45" s="538"/>
      <c r="K45" s="538"/>
      <c r="L45" s="538"/>
      <c r="M45" s="538"/>
      <c r="N45" s="538"/>
      <c r="O45" s="632"/>
    </row>
    <row r="46" spans="1:23" x14ac:dyDescent="0.2">
      <c r="A46" s="537"/>
      <c r="B46" s="538"/>
      <c r="C46" s="538"/>
      <c r="D46" s="538"/>
      <c r="E46" s="538"/>
      <c r="F46" s="538"/>
      <c r="G46" s="538"/>
      <c r="H46" s="538"/>
      <c r="I46" s="538"/>
      <c r="J46" s="538"/>
      <c r="K46" s="538"/>
      <c r="L46" s="538"/>
      <c r="M46" s="538"/>
      <c r="N46" s="538"/>
      <c r="O46" s="632"/>
    </row>
    <row r="47" spans="1:23" ht="30.4" customHeight="1" thickBot="1" x14ac:dyDescent="0.25">
      <c r="A47" s="528"/>
      <c r="B47" s="529"/>
      <c r="C47" s="529"/>
      <c r="D47" s="529"/>
      <c r="E47" s="529"/>
      <c r="F47" s="529"/>
      <c r="G47" s="529"/>
      <c r="H47" s="529"/>
      <c r="I47" s="529"/>
      <c r="J47" s="529"/>
      <c r="K47" s="529"/>
      <c r="L47" s="529"/>
      <c r="M47" s="529"/>
      <c r="N47" s="529"/>
      <c r="O47" s="536"/>
    </row>
    <row r="48" spans="1:23" ht="7.5" customHeight="1" thickBot="1" x14ac:dyDescent="0.25">
      <c r="A48" s="472"/>
      <c r="B48" s="472"/>
      <c r="C48" s="472"/>
      <c r="D48" s="472"/>
      <c r="E48" s="472"/>
      <c r="F48" s="472"/>
      <c r="G48" s="472"/>
      <c r="H48" s="472"/>
      <c r="I48" s="472"/>
      <c r="J48" s="472"/>
      <c r="K48" s="472"/>
      <c r="L48" s="472"/>
      <c r="M48" s="472"/>
      <c r="N48" s="472"/>
      <c r="O48" s="472"/>
    </row>
    <row r="49" spans="1:19" ht="7.15" customHeight="1" x14ac:dyDescent="0.2">
      <c r="A49" s="533" t="s">
        <v>167</v>
      </c>
      <c r="B49" s="534"/>
      <c r="C49" s="534"/>
      <c r="D49" s="534"/>
      <c r="E49" s="534"/>
      <c r="F49" s="534"/>
      <c r="G49" s="534"/>
      <c r="H49" s="534"/>
      <c r="I49" s="534"/>
      <c r="J49" s="534"/>
      <c r="K49" s="534"/>
      <c r="L49" s="534"/>
      <c r="M49" s="534"/>
      <c r="N49" s="534"/>
      <c r="O49" s="535"/>
    </row>
    <row r="50" spans="1:19" x14ac:dyDescent="0.2">
      <c r="A50" s="537"/>
      <c r="B50" s="538"/>
      <c r="C50" s="538"/>
      <c r="D50" s="538"/>
      <c r="E50" s="538"/>
      <c r="F50" s="538"/>
      <c r="G50" s="538"/>
      <c r="H50" s="538"/>
      <c r="I50" s="538"/>
      <c r="J50" s="538"/>
      <c r="K50" s="538"/>
      <c r="L50" s="538"/>
      <c r="M50" s="538"/>
      <c r="N50" s="538"/>
      <c r="O50" s="632"/>
    </row>
    <row r="51" spans="1:19" x14ac:dyDescent="0.2">
      <c r="A51" s="537"/>
      <c r="B51" s="538"/>
      <c r="C51" s="538"/>
      <c r="D51" s="538"/>
      <c r="E51" s="538"/>
      <c r="F51" s="538"/>
      <c r="G51" s="538"/>
      <c r="H51" s="538"/>
      <c r="I51" s="538"/>
      <c r="J51" s="538"/>
      <c r="K51" s="538"/>
      <c r="L51" s="538"/>
      <c r="M51" s="538"/>
      <c r="N51" s="538"/>
      <c r="O51" s="632"/>
    </row>
    <row r="52" spans="1:19" ht="24.75" customHeight="1" thickBot="1" x14ac:dyDescent="0.25">
      <c r="A52" s="528"/>
      <c r="B52" s="529"/>
      <c r="C52" s="529"/>
      <c r="D52" s="529"/>
      <c r="E52" s="529"/>
      <c r="F52" s="529"/>
      <c r="G52" s="529"/>
      <c r="H52" s="529"/>
      <c r="I52" s="529"/>
      <c r="J52" s="529"/>
      <c r="K52" s="529"/>
      <c r="L52" s="529"/>
      <c r="M52" s="529"/>
      <c r="N52" s="529"/>
      <c r="O52" s="536"/>
    </row>
    <row r="53" spans="1:19" ht="15" thickBot="1" x14ac:dyDescent="0.25">
      <c r="L53" s="25"/>
      <c r="M53" s="25"/>
    </row>
    <row r="54" spans="1:19" s="7" customFormat="1" ht="18.75" customHeight="1" x14ac:dyDescent="0.3">
      <c r="A54" s="633" t="s">
        <v>283</v>
      </c>
      <c r="B54" s="634"/>
      <c r="C54" s="634"/>
      <c r="D54" s="634"/>
      <c r="E54" s="634"/>
      <c r="F54" s="634"/>
      <c r="G54" s="634"/>
      <c r="H54" s="634"/>
      <c r="I54" s="634"/>
      <c r="J54" s="634"/>
      <c r="K54" s="634"/>
      <c r="L54" s="634"/>
      <c r="M54" s="634"/>
      <c r="N54" s="634"/>
      <c r="O54" s="635"/>
      <c r="P54" s="92"/>
      <c r="Q54" s="92"/>
      <c r="R54" s="92"/>
      <c r="S54" s="9"/>
    </row>
    <row r="55" spans="1:19" s="7" customFormat="1" ht="17.25" customHeight="1" x14ac:dyDescent="0.3">
      <c r="A55" s="305"/>
      <c r="B55" s="306" t="s">
        <v>28</v>
      </c>
      <c r="C55" s="307"/>
      <c r="D55" s="307"/>
      <c r="E55" s="307"/>
      <c r="F55" s="307"/>
      <c r="G55" s="307"/>
      <c r="H55" s="307"/>
      <c r="I55" s="307"/>
      <c r="J55" s="307"/>
      <c r="K55" s="307"/>
      <c r="L55" s="307"/>
      <c r="M55" s="307"/>
      <c r="N55" s="307"/>
      <c r="O55" s="308"/>
      <c r="P55" s="9"/>
      <c r="Q55" s="9"/>
      <c r="R55" s="9"/>
      <c r="S55" s="9"/>
    </row>
    <row r="56" spans="1:19" s="7" customFormat="1" ht="17.25" customHeight="1" x14ac:dyDescent="0.3">
      <c r="A56" s="309"/>
      <c r="B56" s="306" t="s">
        <v>60</v>
      </c>
      <c r="C56" s="307"/>
      <c r="D56" s="306"/>
      <c r="E56" s="307"/>
      <c r="F56" s="307"/>
      <c r="G56" s="307"/>
      <c r="H56" s="307"/>
      <c r="I56" s="307"/>
      <c r="J56" s="307"/>
      <c r="K56" s="307"/>
      <c r="L56" s="307"/>
      <c r="M56" s="307"/>
      <c r="N56" s="307"/>
      <c r="O56" s="308"/>
      <c r="P56" s="9"/>
      <c r="Q56" s="9"/>
      <c r="R56" s="9"/>
      <c r="S56" s="9"/>
    </row>
    <row r="57" spans="1:19" s="7" customFormat="1" ht="18" customHeight="1" x14ac:dyDescent="0.3">
      <c r="A57" s="128"/>
      <c r="B57" s="306" t="s">
        <v>280</v>
      </c>
      <c r="C57" s="417"/>
      <c r="D57" s="417"/>
      <c r="E57" s="418"/>
      <c r="F57" s="419"/>
      <c r="G57" s="419"/>
      <c r="H57" s="419"/>
      <c r="I57" s="417"/>
      <c r="J57" s="417"/>
      <c r="K57" s="417"/>
      <c r="L57" s="420"/>
      <c r="M57" s="417"/>
      <c r="N57" s="417"/>
      <c r="O57" s="421"/>
      <c r="P57" s="91"/>
      <c r="Q57" s="91"/>
      <c r="R57" s="91"/>
    </row>
    <row r="58" spans="1:19" ht="43.5" customHeight="1" thickBot="1" x14ac:dyDescent="0.35">
      <c r="A58" s="636" t="s">
        <v>168</v>
      </c>
      <c r="B58" s="637"/>
      <c r="C58" s="637"/>
      <c r="D58" s="637"/>
      <c r="E58" s="637"/>
      <c r="F58" s="637"/>
      <c r="G58" s="637"/>
      <c r="H58" s="637"/>
      <c r="I58" s="637"/>
      <c r="J58" s="637"/>
      <c r="K58" s="637"/>
      <c r="L58" s="637"/>
      <c r="M58" s="637"/>
      <c r="N58" s="637"/>
      <c r="O58" s="638"/>
      <c r="P58" s="91"/>
      <c r="Q58" s="91"/>
      <c r="R58" s="91"/>
      <c r="S58" s="25"/>
    </row>
    <row r="59" spans="1:19" x14ac:dyDescent="0.2">
      <c r="L59" s="25"/>
      <c r="M59" s="25"/>
    </row>
    <row r="60" spans="1:19" x14ac:dyDescent="0.2">
      <c r="L60" s="25"/>
      <c r="M60" s="25"/>
    </row>
    <row r="61" spans="1:19" x14ac:dyDescent="0.2">
      <c r="L61" s="25"/>
      <c r="M61" s="25"/>
    </row>
    <row r="62" spans="1:19" x14ac:dyDescent="0.2">
      <c r="M62" s="25"/>
    </row>
    <row r="63" spans="1:19" x14ac:dyDescent="0.2">
      <c r="M63" s="25"/>
    </row>
    <row r="64" spans="1:19" x14ac:dyDescent="0.2">
      <c r="L64" s="25"/>
      <c r="M64" s="25"/>
    </row>
    <row r="65" spans="12:13" x14ac:dyDescent="0.2">
      <c r="L65" s="25"/>
      <c r="M65" s="25"/>
    </row>
    <row r="66" spans="12:13" x14ac:dyDescent="0.2">
      <c r="L66" s="25"/>
      <c r="M66" s="25"/>
    </row>
    <row r="67" spans="12:13" x14ac:dyDescent="0.2">
      <c r="L67" s="25"/>
      <c r="M67" s="25"/>
    </row>
    <row r="68" spans="12:13" x14ac:dyDescent="0.2">
      <c r="L68" s="25"/>
      <c r="M68" s="25"/>
    </row>
  </sheetData>
  <sheetProtection algorithmName="SHA-512" hashValue="vRw8F6juccdeNH+/0kjCQKaEEQgHXuloU7LsA67MFlPmWSyzGavrpfryui8Jm/nS1VuRVmF6eCG885fGegUc2g==" saltValue="el/b28Sy/zn+gKEX3ehXdQ==" spinCount="100000" sheet="1" objects="1" scenarios="1"/>
  <protectedRanges>
    <protectedRange sqref="N17 P17 R20 R23 R25 R27 N32 N34 N38" name="Range1"/>
  </protectedRanges>
  <mergeCells count="15">
    <mergeCell ref="A49:O52"/>
    <mergeCell ref="A54:O54"/>
    <mergeCell ref="A58:O58"/>
    <mergeCell ref="A32:L32"/>
    <mergeCell ref="A34:L34"/>
    <mergeCell ref="A36:L36"/>
    <mergeCell ref="A38:L38"/>
    <mergeCell ref="A40:L40"/>
    <mergeCell ref="A43:O47"/>
    <mergeCell ref="A25:P25"/>
    <mergeCell ref="B7:S7"/>
    <mergeCell ref="B8:S8"/>
    <mergeCell ref="B12:R12"/>
    <mergeCell ref="A14:M14"/>
    <mergeCell ref="A17:L17"/>
  </mergeCells>
  <dataValidations count="1">
    <dataValidation type="list" allowBlank="1" showInputMessage="1" showErrorMessage="1" sqref="R25" xr:uid="{29722844-BCB2-49A2-A706-74101819928F}">
      <formula1>"YES"</formula1>
    </dataValidation>
  </dataValidations>
  <hyperlinks>
    <hyperlink ref="B55" r:id="rId1" display="at aicpa.org/sba." xr:uid="{8E114CCB-9146-4FB7-89BF-14A294D8E888}"/>
    <hyperlink ref="B56" r:id="rId2" display="The SBA forgiveness application is online here:" xr:uid="{0A458A7F-59F1-4665-B7C8-8EDD427F23C9}"/>
    <hyperlink ref="B57" r:id="rId3" display="Forgivness application instructions are available here. " xr:uid="{F430E016-CBDB-406A-BAE4-2A8E8211BA14}"/>
  </hyperlinks>
  <pageMargins left="0.7" right="0.7" top="0.75" bottom="0.75" header="0.3" footer="0.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5DA63901ABD2F479510BD35D28CFDEC" ma:contentTypeVersion="12" ma:contentTypeDescription="Create a new document." ma:contentTypeScope="" ma:versionID="85868ec635de19bbfbe2c1a2d65b6428">
  <xsd:schema xmlns:xsd="http://www.w3.org/2001/XMLSchema" xmlns:xs="http://www.w3.org/2001/XMLSchema" xmlns:p="http://schemas.microsoft.com/office/2006/metadata/properties" xmlns:ns3="22a52818-17cc-45b0-adb2-7429437c2472" xmlns:ns4="5ddec08c-26c2-44cc-9d55-a884231d5d9c" targetNamespace="http://schemas.microsoft.com/office/2006/metadata/properties" ma:root="true" ma:fieldsID="6c4a3110b9ab0e3e37f1a87f224e0b52" ns3:_="" ns4:_="">
    <xsd:import namespace="22a52818-17cc-45b0-adb2-7429437c2472"/>
    <xsd:import namespace="5ddec08c-26c2-44cc-9d55-a884231d5d9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a52818-17cc-45b0-adb2-7429437c24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dec08c-26c2-44cc-9d55-a884231d5d9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363089-A790-4DE2-A4F2-E2C79D804E23}">
  <ds:schemaRefs>
    <ds:schemaRef ds:uri="http://schemas.microsoft.com/sharepoint/v3/contenttype/forms"/>
  </ds:schemaRefs>
</ds:datastoreItem>
</file>

<file path=customXml/itemProps2.xml><?xml version="1.0" encoding="utf-8"?>
<ds:datastoreItem xmlns:ds="http://schemas.openxmlformats.org/officeDocument/2006/customXml" ds:itemID="{67A22CCD-24C6-4571-A803-D0D02003160A}">
  <ds:schemaRefs>
    <ds:schemaRef ds:uri="http://purl.org/dc/dcmitype/"/>
    <ds:schemaRef ds:uri="http://schemas.microsoft.com/office/infopath/2007/PartnerControls"/>
    <ds:schemaRef ds:uri="http://purl.org/dc/elements/1.1/"/>
    <ds:schemaRef ds:uri="http://schemas.microsoft.com/office/2006/metadata/properties"/>
    <ds:schemaRef ds:uri="22a52818-17cc-45b0-adb2-7429437c2472"/>
    <ds:schemaRef ds:uri="http://purl.org/dc/terms/"/>
    <ds:schemaRef ds:uri="http://schemas.microsoft.com/office/2006/documentManagement/types"/>
    <ds:schemaRef ds:uri="http://schemas.openxmlformats.org/package/2006/metadata/core-properties"/>
    <ds:schemaRef ds:uri="5ddec08c-26c2-44cc-9d55-a884231d5d9c"/>
    <ds:schemaRef ds:uri="http://www.w3.org/XML/1998/namespace"/>
  </ds:schemaRefs>
</ds:datastoreItem>
</file>

<file path=customXml/itemProps3.xml><?xml version="1.0" encoding="utf-8"?>
<ds:datastoreItem xmlns:ds="http://schemas.openxmlformats.org/officeDocument/2006/customXml" ds:itemID="{2BEAA15A-2E72-49CA-BDCF-5E59A6B31E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a52818-17cc-45b0-adb2-7429437c2472"/>
    <ds:schemaRef ds:uri="5ddec08c-26c2-44cc-9d55-a884231d5d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PPP Forgiveness Calculator</vt:lpstr>
      <vt:lpstr>Schedule A</vt:lpstr>
      <vt:lpstr>Schedule A Worksheet</vt:lpstr>
      <vt:lpstr>Non-Payroll Costs Tracker</vt:lpstr>
      <vt:lpstr>Payroll Accumulator</vt:lpstr>
      <vt:lpstr>FTE Input</vt:lpstr>
      <vt:lpstr>Instructions!Print_Area</vt:lpstr>
      <vt:lpstr>'Non-Payroll Costs Tracker'!Print_Area</vt:lpstr>
      <vt:lpstr>'Payroll Accumulator'!Print_Area</vt:lpstr>
      <vt:lpstr>'PPP Forgiveness Calculator'!Print_Area</vt:lpstr>
      <vt:lpstr>'Schedule A'!Print_Area</vt:lpstr>
      <vt:lpstr>'Schedule A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Kari.Hipsak@aicpa-cima.com</dc:creator>
  <cp:lastModifiedBy>Staci Sprayberry</cp:lastModifiedBy>
  <cp:lastPrinted>2020-06-19T17:04:47Z</cp:lastPrinted>
  <dcterms:created xsi:type="dcterms:W3CDTF">2020-03-30T14:20:13Z</dcterms:created>
  <dcterms:modified xsi:type="dcterms:W3CDTF">2020-06-25T17:45:40Z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0x010100C5DA63901ABD2F479510BD35D28CFDEC</vt:lpwstr>
  </property>
</Properties>
</file>